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d.docs.live.net/ae814e830e75be32/Dipesh Shah/On-going/"/>
    </mc:Choice>
  </mc:AlternateContent>
  <xr:revisionPtr revIDLastSave="61" documentId="8_{E8C59593-AEF9-1147-8290-AE5421603F08}" xr6:coauthVersionLast="47" xr6:coauthVersionMax="47" xr10:uidLastSave="{0AF6B731-A7EC-CA40-980B-1B5420BB6CC6}"/>
  <bookViews>
    <workbookView xWindow="0" yWindow="620" windowWidth="38400" windowHeight="19460" activeTab="8" xr2:uid="{7A54897B-957B-9243-BE4F-3BD38A86829F}"/>
  </bookViews>
  <sheets>
    <sheet name="Calculated Metric Matrix" sheetId="3" r:id="rId1"/>
    <sheet name="Calculated Metrics Details" sheetId="2" r:id="rId2"/>
    <sheet name="Master All Data" sheetId="10" r:id="rId3"/>
    <sheet name="Revenue Performance" sheetId="4" r:id="rId4"/>
    <sheet name="Customers Performance" sheetId="5" r:id="rId5"/>
    <sheet name="Investment Performance" sheetId="6" r:id="rId6"/>
    <sheet name="LTV + CAC Performance" sheetId="9" r:id="rId7"/>
    <sheet name="CAC Performance" sheetId="7" r:id="rId8"/>
    <sheet name="Rev Per Customer Performance" sheetId="8" r:id="rId9"/>
  </sheets>
  <definedNames>
    <definedName name="_xlchart.v1.0" hidden="1">'Revenue Performance'!$B$4:$B$14</definedName>
    <definedName name="_xlchart.v1.1" hidden="1">'Revenue Performance'!$F$2:$F$3</definedName>
    <definedName name="_xlchart.v1.2" hidden="1">'Revenue Performance'!$F$4:$F$14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10" l="1"/>
  <c r="G11" i="8"/>
  <c r="H11" i="8"/>
  <c r="I11" i="8"/>
  <c r="J11" i="8"/>
  <c r="G12" i="8"/>
  <c r="H12" i="8"/>
  <c r="I12" i="8"/>
  <c r="J12" i="8"/>
  <c r="G13" i="8"/>
  <c r="H13" i="8"/>
  <c r="I13" i="8"/>
  <c r="J13" i="8"/>
  <c r="G14" i="8"/>
  <c r="H14" i="8"/>
  <c r="I14" i="8"/>
  <c r="J14" i="8"/>
  <c r="F11" i="7"/>
  <c r="G11" i="7"/>
  <c r="F12" i="7"/>
  <c r="G12" i="7"/>
  <c r="F13" i="7"/>
  <c r="G13" i="7"/>
  <c r="F14" i="7"/>
  <c r="G14" i="7"/>
  <c r="G11" i="9"/>
  <c r="H11" i="9"/>
  <c r="G12" i="9"/>
  <c r="H12" i="9"/>
  <c r="G13" i="9"/>
  <c r="H13" i="9"/>
  <c r="G14" i="9"/>
  <c r="H14" i="9"/>
  <c r="F11" i="6"/>
  <c r="G11" i="6"/>
  <c r="H11" i="6"/>
  <c r="F12" i="6"/>
  <c r="G12" i="6"/>
  <c r="H12" i="6"/>
  <c r="F13" i="6"/>
  <c r="G13" i="6"/>
  <c r="H13" i="6"/>
  <c r="F14" i="6"/>
  <c r="G14" i="6"/>
  <c r="H14" i="6"/>
  <c r="G11" i="5"/>
  <c r="J11" i="5" s="1"/>
  <c r="H11" i="5"/>
  <c r="I11" i="5"/>
  <c r="K11" i="5"/>
  <c r="L11" i="5"/>
  <c r="M11" i="5"/>
  <c r="N11" i="5"/>
  <c r="O11" i="5"/>
  <c r="G12" i="5"/>
  <c r="K12" i="5" s="1"/>
  <c r="H12" i="5"/>
  <c r="I12" i="5"/>
  <c r="L12" i="5"/>
  <c r="M12" i="5"/>
  <c r="N12" i="5"/>
  <c r="G13" i="5"/>
  <c r="K13" i="5" s="1"/>
  <c r="H13" i="5"/>
  <c r="I13" i="5"/>
  <c r="L13" i="5"/>
  <c r="M13" i="5"/>
  <c r="N13" i="5"/>
  <c r="G14" i="5"/>
  <c r="J14" i="5" s="1"/>
  <c r="H14" i="5"/>
  <c r="I14" i="5"/>
  <c r="L14" i="5"/>
  <c r="M14" i="5"/>
  <c r="N14" i="5"/>
  <c r="E11" i="5"/>
  <c r="E12" i="5"/>
  <c r="E13" i="5"/>
  <c r="E14" i="5"/>
  <c r="H11" i="4"/>
  <c r="F12" i="4"/>
  <c r="E11" i="4"/>
  <c r="G11" i="4" s="1"/>
  <c r="E12" i="4"/>
  <c r="G12" i="4" s="1"/>
  <c r="E13" i="4"/>
  <c r="G13" i="4" s="1"/>
  <c r="E14" i="4"/>
  <c r="F14" i="4" s="1"/>
  <c r="AA14" i="10"/>
  <c r="AC14" i="10" s="1"/>
  <c r="W14" i="10"/>
  <c r="V14" i="10"/>
  <c r="H14" i="10"/>
  <c r="E14" i="10"/>
  <c r="AE14" i="10" s="1"/>
  <c r="AA13" i="10"/>
  <c r="AC13" i="10" s="1"/>
  <c r="W13" i="10"/>
  <c r="V13" i="10"/>
  <c r="H13" i="10"/>
  <c r="E13" i="10"/>
  <c r="AE13" i="10" s="1"/>
  <c r="AA12" i="10"/>
  <c r="AC12" i="10" s="1"/>
  <c r="W12" i="10"/>
  <c r="V12" i="10"/>
  <c r="H12" i="10"/>
  <c r="E12" i="10"/>
  <c r="AE12" i="10" s="1"/>
  <c r="AA11" i="10"/>
  <c r="AC11" i="10" s="1"/>
  <c r="W11" i="10"/>
  <c r="V11" i="10"/>
  <c r="H11" i="10"/>
  <c r="E11" i="10"/>
  <c r="AE11" i="10" s="1"/>
  <c r="AA10" i="10"/>
  <c r="AC10" i="10" s="1"/>
  <c r="W10" i="10"/>
  <c r="V10" i="10"/>
  <c r="H10" i="10"/>
  <c r="E10" i="10"/>
  <c r="AE10" i="10" s="1"/>
  <c r="AA9" i="10"/>
  <c r="AC9" i="10" s="1"/>
  <c r="W9" i="10"/>
  <c r="V9" i="10"/>
  <c r="H9" i="10"/>
  <c r="E9" i="10"/>
  <c r="AE9" i="10" s="1"/>
  <c r="AA8" i="10"/>
  <c r="AC8" i="10" s="1"/>
  <c r="W8" i="10"/>
  <c r="V8" i="10"/>
  <c r="H8" i="10"/>
  <c r="E8" i="10"/>
  <c r="AE8" i="10" s="1"/>
  <c r="AA7" i="10"/>
  <c r="AC7" i="10" s="1"/>
  <c r="W7" i="10"/>
  <c r="V7" i="10"/>
  <c r="H7" i="10"/>
  <c r="E7" i="10"/>
  <c r="AE7" i="10" s="1"/>
  <c r="AA6" i="10"/>
  <c r="AC6" i="10" s="1"/>
  <c r="W6" i="10"/>
  <c r="V6" i="10"/>
  <c r="H6" i="10"/>
  <c r="E6" i="10"/>
  <c r="AE6" i="10" s="1"/>
  <c r="AA5" i="10"/>
  <c r="AC5" i="10" s="1"/>
  <c r="W5" i="10"/>
  <c r="V5" i="10"/>
  <c r="H5" i="10"/>
  <c r="E5" i="10"/>
  <c r="AE5" i="10" s="1"/>
  <c r="AA4" i="10"/>
  <c r="AC4" i="10" s="1"/>
  <c r="W4" i="10"/>
  <c r="V4" i="10"/>
  <c r="H4" i="10"/>
  <c r="E4" i="10"/>
  <c r="AE4" i="10" s="1"/>
  <c r="AA3" i="10"/>
  <c r="AC3" i="10" s="1"/>
  <c r="W3" i="10"/>
  <c r="V3" i="10"/>
  <c r="H3" i="10"/>
  <c r="E3" i="10"/>
  <c r="AE3" i="10" s="1"/>
  <c r="J12" i="5" l="1"/>
  <c r="O13" i="5"/>
  <c r="O14" i="5"/>
  <c r="K14" i="5"/>
  <c r="J13" i="5"/>
  <c r="O12" i="5"/>
  <c r="F13" i="4"/>
  <c r="H12" i="4"/>
  <c r="H14" i="4"/>
  <c r="H13" i="4"/>
  <c r="G14" i="4"/>
  <c r="M8" i="10"/>
  <c r="M13" i="10"/>
  <c r="M9" i="10"/>
  <c r="M6" i="10"/>
  <c r="R10" i="10"/>
  <c r="J4" i="10"/>
  <c r="N4" i="10" s="1"/>
  <c r="J5" i="10"/>
  <c r="M5" i="10" s="1"/>
  <c r="J6" i="10"/>
  <c r="N6" i="10" s="1"/>
  <c r="J7" i="10"/>
  <c r="J8" i="10"/>
  <c r="J9" i="10"/>
  <c r="J10" i="10"/>
  <c r="N10" i="10" s="1"/>
  <c r="J13" i="10"/>
  <c r="N13" i="10" s="1"/>
  <c r="Y14" i="10"/>
  <c r="J3" i="10"/>
  <c r="J11" i="10"/>
  <c r="J12" i="10"/>
  <c r="N12" i="10" s="1"/>
  <c r="J14" i="10"/>
  <c r="N14" i="10" s="1"/>
  <c r="K3" i="10"/>
  <c r="Y3" i="10"/>
  <c r="K4" i="10"/>
  <c r="Y4" i="10"/>
  <c r="K5" i="10"/>
  <c r="Y5" i="10"/>
  <c r="K6" i="10"/>
  <c r="Y6" i="10"/>
  <c r="K7" i="10"/>
  <c r="Y7" i="10"/>
  <c r="K8" i="10"/>
  <c r="Y8" i="10"/>
  <c r="K9" i="10"/>
  <c r="Y9" i="10"/>
  <c r="K10" i="10"/>
  <c r="Y10" i="10"/>
  <c r="K11" i="10"/>
  <c r="Y11" i="10"/>
  <c r="K12" i="10"/>
  <c r="Y12" i="10"/>
  <c r="K13" i="10"/>
  <c r="Y13" i="10"/>
  <c r="K14" i="10"/>
  <c r="L3" i="10"/>
  <c r="Z3" i="10"/>
  <c r="L4" i="10"/>
  <c r="Z4" i="10"/>
  <c r="AB4" i="10" s="1"/>
  <c r="L5" i="10"/>
  <c r="Z5" i="10"/>
  <c r="AB5" i="10" s="1"/>
  <c r="L6" i="10"/>
  <c r="Z6" i="10"/>
  <c r="AB6" i="10" s="1"/>
  <c r="L7" i="10"/>
  <c r="Z7" i="10"/>
  <c r="AB7" i="10" s="1"/>
  <c r="L8" i="10"/>
  <c r="Z8" i="10"/>
  <c r="AB8" i="10" s="1"/>
  <c r="L9" i="10"/>
  <c r="Z9" i="10"/>
  <c r="AB9" i="10" s="1"/>
  <c r="L10" i="10"/>
  <c r="Z10" i="10"/>
  <c r="AB10" i="10" s="1"/>
  <c r="L11" i="10"/>
  <c r="Z11" i="10"/>
  <c r="AB11" i="10" s="1"/>
  <c r="L12" i="10"/>
  <c r="Z12" i="10"/>
  <c r="AB12" i="10" s="1"/>
  <c r="L13" i="10"/>
  <c r="Z13" i="10"/>
  <c r="AB13" i="10" s="1"/>
  <c r="L14" i="10"/>
  <c r="Z14" i="10"/>
  <c r="AB14" i="10" s="1"/>
  <c r="R13" i="10"/>
  <c r="O3" i="10"/>
  <c r="O4" i="10"/>
  <c r="O5" i="10"/>
  <c r="O6" i="10"/>
  <c r="O7" i="10"/>
  <c r="O8" i="10"/>
  <c r="O9" i="10"/>
  <c r="O10" i="10"/>
  <c r="O11" i="10"/>
  <c r="O12" i="10"/>
  <c r="O13" i="10"/>
  <c r="O14" i="10"/>
  <c r="P3" i="10"/>
  <c r="AD3" i="10"/>
  <c r="P4" i="10"/>
  <c r="AD4" i="10"/>
  <c r="P5" i="10"/>
  <c r="AD5" i="10"/>
  <c r="P6" i="10"/>
  <c r="AD6" i="10"/>
  <c r="P7" i="10"/>
  <c r="AD7" i="10"/>
  <c r="P8" i="10"/>
  <c r="AD8" i="10"/>
  <c r="P9" i="10"/>
  <c r="AD9" i="10"/>
  <c r="P10" i="10"/>
  <c r="AD10" i="10"/>
  <c r="P11" i="10"/>
  <c r="AD11" i="10"/>
  <c r="P12" i="10"/>
  <c r="AD12" i="10"/>
  <c r="P13" i="10"/>
  <c r="AD13" i="10"/>
  <c r="P14" i="10"/>
  <c r="AD14" i="10"/>
  <c r="Q3" i="10"/>
  <c r="Q4" i="10"/>
  <c r="Q5" i="10"/>
  <c r="Q6" i="10"/>
  <c r="Q7" i="10"/>
  <c r="Q8" i="10"/>
  <c r="Q9" i="10"/>
  <c r="Q10" i="10"/>
  <c r="Q11" i="10"/>
  <c r="Q12" i="10"/>
  <c r="Q13" i="10"/>
  <c r="Q14" i="10"/>
  <c r="N11" i="10" l="1"/>
  <c r="R11" i="10"/>
  <c r="M12" i="10"/>
  <c r="R12" i="10"/>
  <c r="R14" i="10"/>
  <c r="N7" i="10"/>
  <c r="R7" i="10"/>
  <c r="N3" i="10"/>
  <c r="R3" i="10"/>
  <c r="R6" i="10"/>
  <c r="R4" i="10"/>
  <c r="M7" i="10"/>
  <c r="N9" i="10"/>
  <c r="R9" i="10"/>
  <c r="M14" i="10"/>
  <c r="M11" i="10"/>
  <c r="N5" i="10"/>
  <c r="R5" i="10"/>
  <c r="M4" i="10"/>
  <c r="N8" i="10"/>
  <c r="R8" i="10"/>
  <c r="M10" i="10"/>
  <c r="M3" i="10"/>
  <c r="L10" i="5" l="1"/>
  <c r="H10" i="9" l="1"/>
  <c r="G5" i="7"/>
  <c r="G6" i="7"/>
  <c r="G7" i="7"/>
  <c r="G8" i="7"/>
  <c r="G9" i="7"/>
  <c r="G10" i="7"/>
  <c r="G4" i="7"/>
  <c r="F9" i="7"/>
  <c r="E10" i="5" l="1"/>
  <c r="H10" i="5" s="1"/>
  <c r="G10" i="6"/>
  <c r="H5" i="9"/>
  <c r="H6" i="9"/>
  <c r="H7" i="9"/>
  <c r="H8" i="9"/>
  <c r="H9" i="9"/>
  <c r="H4" i="9"/>
  <c r="G10" i="9"/>
  <c r="G10" i="8"/>
  <c r="F10" i="7"/>
  <c r="G5" i="9"/>
  <c r="G6" i="9"/>
  <c r="G7" i="9"/>
  <c r="G8" i="9"/>
  <c r="G9" i="9"/>
  <c r="G4" i="9"/>
  <c r="M10" i="5"/>
  <c r="M5" i="5"/>
  <c r="M6" i="5"/>
  <c r="M7" i="5"/>
  <c r="M8" i="5"/>
  <c r="M9" i="5"/>
  <c r="M4" i="5"/>
  <c r="L7" i="5"/>
  <c r="G3" i="6"/>
  <c r="J5" i="8"/>
  <c r="J6" i="8"/>
  <c r="J7" i="8"/>
  <c r="J8" i="8"/>
  <c r="J9" i="8"/>
  <c r="J10" i="8"/>
  <c r="J4" i="8"/>
  <c r="I4" i="8"/>
  <c r="I5" i="8"/>
  <c r="I6" i="8"/>
  <c r="I7" i="8"/>
  <c r="I8" i="8"/>
  <c r="I9" i="8"/>
  <c r="I10" i="8"/>
  <c r="H5" i="8"/>
  <c r="H6" i="8"/>
  <c r="H7" i="8"/>
  <c r="H8" i="8"/>
  <c r="H9" i="8"/>
  <c r="H10" i="8"/>
  <c r="H4" i="8"/>
  <c r="G4" i="8"/>
  <c r="G5" i="8"/>
  <c r="G6" i="8"/>
  <c r="G7" i="8"/>
  <c r="G8" i="8"/>
  <c r="G9" i="8"/>
  <c r="F5" i="7"/>
  <c r="F6" i="7"/>
  <c r="F7" i="7"/>
  <c r="F8" i="7"/>
  <c r="F4" i="7"/>
  <c r="H5" i="6"/>
  <c r="H6" i="6"/>
  <c r="H7" i="6"/>
  <c r="H8" i="6"/>
  <c r="H9" i="6"/>
  <c r="H10" i="6"/>
  <c r="H4" i="6"/>
  <c r="L4" i="5"/>
  <c r="F10" i="6"/>
  <c r="G9" i="6"/>
  <c r="F9" i="6"/>
  <c r="G8" i="6"/>
  <c r="F8" i="6"/>
  <c r="G7" i="6"/>
  <c r="F7" i="6"/>
  <c r="G6" i="6"/>
  <c r="F6" i="6"/>
  <c r="G5" i="6"/>
  <c r="F5" i="6"/>
  <c r="G4" i="6"/>
  <c r="F4" i="6"/>
  <c r="F3" i="6"/>
  <c r="E3" i="5"/>
  <c r="I3" i="5" s="1"/>
  <c r="L5" i="5"/>
  <c r="L6" i="5"/>
  <c r="L8" i="5"/>
  <c r="L9" i="5"/>
  <c r="E9" i="5"/>
  <c r="E8" i="5"/>
  <c r="I8" i="5" s="1"/>
  <c r="E7" i="5"/>
  <c r="E6" i="5"/>
  <c r="E5" i="5"/>
  <c r="I5" i="5" s="1"/>
  <c r="E4" i="5"/>
  <c r="I4" i="5" s="1"/>
  <c r="E10" i="4"/>
  <c r="E9" i="4"/>
  <c r="H9" i="4" s="1"/>
  <c r="E8" i="4"/>
  <c r="E7" i="4"/>
  <c r="H7" i="4" s="1"/>
  <c r="E6" i="4"/>
  <c r="G6" i="4" s="1"/>
  <c r="E5" i="4"/>
  <c r="E4" i="4"/>
  <c r="F4" i="4" s="1"/>
  <c r="E3" i="4"/>
  <c r="H3" i="4" s="1"/>
  <c r="G9" i="5" l="1"/>
  <c r="H9" i="5"/>
  <c r="I10" i="5"/>
  <c r="G10" i="4"/>
  <c r="F11" i="4"/>
  <c r="H10" i="4"/>
  <c r="F7" i="4"/>
  <c r="H4" i="4"/>
  <c r="F5" i="4"/>
  <c r="F8" i="4"/>
  <c r="H6" i="4"/>
  <c r="G7" i="4"/>
  <c r="F10" i="4"/>
  <c r="F6" i="4"/>
  <c r="G3" i="4"/>
  <c r="G8" i="4"/>
  <c r="H8" i="4"/>
  <c r="G5" i="4"/>
  <c r="H5" i="4"/>
  <c r="F9" i="4"/>
  <c r="G4" i="4"/>
  <c r="G9" i="4"/>
  <c r="N6" i="5"/>
  <c r="N7" i="5"/>
  <c r="N5" i="5"/>
  <c r="G6" i="5"/>
  <c r="K6" i="5" s="1"/>
  <c r="G10" i="5"/>
  <c r="J10" i="5" s="1"/>
  <c r="N10" i="5"/>
  <c r="G4" i="5"/>
  <c r="K4" i="5" s="1"/>
  <c r="H6" i="5"/>
  <c r="I6" i="5"/>
  <c r="G7" i="5"/>
  <c r="N4" i="5"/>
  <c r="H7" i="5"/>
  <c r="I7" i="5"/>
  <c r="N9" i="5"/>
  <c r="G8" i="5"/>
  <c r="K8" i="5" s="1"/>
  <c r="N8" i="5"/>
  <c r="G3" i="5"/>
  <c r="K3" i="5" s="1"/>
  <c r="H3" i="5"/>
  <c r="K9" i="5"/>
  <c r="H4" i="5"/>
  <c r="G5" i="5"/>
  <c r="H8" i="5"/>
  <c r="I9" i="5"/>
  <c r="H5" i="5"/>
  <c r="J9" i="5"/>
  <c r="K7" i="5"/>
  <c r="J4" i="5"/>
  <c r="J6" i="5" l="1"/>
  <c r="O6" i="5"/>
  <c r="J3" i="5"/>
  <c r="J8" i="5"/>
  <c r="J7" i="5"/>
  <c r="O7" i="5"/>
  <c r="O4" i="5"/>
  <c r="O8" i="5"/>
  <c r="O9" i="5"/>
  <c r="J5" i="5"/>
  <c r="O5" i="5"/>
  <c r="K5" i="5"/>
  <c r="K10" i="5"/>
  <c r="O10" i="5"/>
</calcChain>
</file>

<file path=xl/sharedStrings.xml><?xml version="1.0" encoding="utf-8"?>
<sst xmlns="http://schemas.openxmlformats.org/spreadsheetml/2006/main" count="219" uniqueCount="140">
  <si>
    <t>New Customer Revenue</t>
  </si>
  <si>
    <t xml:space="preserve">Repeat Customer Revenue </t>
  </si>
  <si>
    <t>Total Revenue</t>
  </si>
  <si>
    <t>Organic New Customers</t>
  </si>
  <si>
    <t xml:space="preserve">Paid New Customers </t>
  </si>
  <si>
    <t>New Customers</t>
  </si>
  <si>
    <t xml:space="preserve">Repeat Customers </t>
  </si>
  <si>
    <t xml:space="preserve">Total Customers </t>
  </si>
  <si>
    <t>% Paid New Customers</t>
  </si>
  <si>
    <t>% Organic New Customers</t>
  </si>
  <si>
    <t xml:space="preserve">% New Customers </t>
  </si>
  <si>
    <t xml:space="preserve">% Repeat Customers </t>
  </si>
  <si>
    <t xml:space="preserve">Revenue Per Paid New Customer </t>
  </si>
  <si>
    <t xml:space="preserve">Revenue Per Organic New Customer </t>
  </si>
  <si>
    <t xml:space="preserve">Revenue Per Repeat Customer </t>
  </si>
  <si>
    <t xml:space="preserve">Revenue Per Customer </t>
  </si>
  <si>
    <t>LTV</t>
  </si>
  <si>
    <t>Fully Loaded CAC</t>
  </si>
  <si>
    <t>Paid CAC</t>
  </si>
  <si>
    <t xml:space="preserve">LTV:CAC </t>
  </si>
  <si>
    <t xml:space="preserve">Paid LTV:CAC </t>
  </si>
  <si>
    <t>ROI</t>
  </si>
  <si>
    <t>MER</t>
  </si>
  <si>
    <t>Meaning</t>
  </si>
  <si>
    <t>Formula</t>
  </si>
  <si>
    <t>Used With</t>
  </si>
  <si>
    <t>New Customer Revenue + Repeat Customer Revenue</t>
  </si>
  <si>
    <t>Organic New Customers + Paid New Customers</t>
  </si>
  <si>
    <t>% New Customers, CAC, LTV</t>
  </si>
  <si>
    <t>Repeat Customers</t>
  </si>
  <si>
    <t>Total Customers - New Customers</t>
  </si>
  <si>
    <t>% Repeat Customers, Revenue Per Repeat Customer</t>
  </si>
  <si>
    <t>Total Customers</t>
  </si>
  <si>
    <t>New Customers + Repeat Customers</t>
  </si>
  <si>
    <t>Revenue Per Customer</t>
  </si>
  <si>
    <t>Paid New Customers / New Customers</t>
  </si>
  <si>
    <t>Organic New Customers / New Customers</t>
  </si>
  <si>
    <t>% New Customers</t>
  </si>
  <si>
    <t>New Customers / Total Customers</t>
  </si>
  <si>
    <t>% Repeat Customers</t>
  </si>
  <si>
    <t>Repeat Customers / Total Customers</t>
  </si>
  <si>
    <t>Revenue Per Paid New Customer</t>
  </si>
  <si>
    <t>New Customer Revenue / Paid New Customers</t>
  </si>
  <si>
    <t>Revenue Per Organic New Customer</t>
  </si>
  <si>
    <t>New Customer Revenue / Organic New Customers</t>
  </si>
  <si>
    <t>Revenue Per Repeat Customer</t>
  </si>
  <si>
    <t>Repeat Customer Revenue / Repeat Customers</t>
  </si>
  <si>
    <t>Total Revenue / Total Customers</t>
  </si>
  <si>
    <t>CAC, LTV:CAC</t>
  </si>
  <si>
    <t>LTV:CAC</t>
  </si>
  <si>
    <t>CAC including all costs</t>
  </si>
  <si>
    <t>Total acquisition cost / New Customers</t>
  </si>
  <si>
    <t>Paid LTV:CAC</t>
  </si>
  <si>
    <t>Ratio of LTV to CAC</t>
  </si>
  <si>
    <t>LTV / CAC</t>
  </si>
  <si>
    <t>Ratio of LTV to Paid CAC</t>
  </si>
  <si>
    <t>LTV / Paid CAC</t>
  </si>
  <si>
    <t>Return on Investment</t>
  </si>
  <si>
    <t>Marketing Efficiency Ratio</t>
  </si>
  <si>
    <t xml:space="preserve">% Organic Investment </t>
  </si>
  <si>
    <t>Revenue Per Customer, % New Customers</t>
  </si>
  <si>
    <t>Average revenue per paid new customer</t>
  </si>
  <si>
    <t>Paid CAC, Paid LTV:CAC</t>
  </si>
  <si>
    <t>Average revenue per organic new customer</t>
  </si>
  <si>
    <t>Compare with Paid metrics</t>
  </si>
  <si>
    <t>Average revenue per repeat customer</t>
  </si>
  <si>
    <t>Customer loyalty analysis</t>
  </si>
  <si>
    <t>Average revenue per customer</t>
  </si>
  <si>
    <t>LTV comparison</t>
  </si>
  <si>
    <t>% Organic Investment</t>
  </si>
  <si>
    <t>Projected revenue from a customer over their lifetime</t>
  </si>
  <si>
    <t>Business-specific calculation</t>
  </si>
  <si>
    <t>Cost to acquire a customer excluding overheads</t>
  </si>
  <si>
    <t>Marketing spend / New Customers (simplified)</t>
  </si>
  <si>
    <t>LTV, LTV:CAC</t>
  </si>
  <si>
    <t>CAC for paid channels only</t>
  </si>
  <si>
    <t>Business health analysis</t>
  </si>
  <si>
    <t>Paid acquisition efficiency</t>
  </si>
  <si>
    <t xml:space="preserve"> </t>
  </si>
  <si>
    <t>Calculated Metric</t>
  </si>
  <si>
    <t>% of paid new customers among new customers</t>
  </si>
  <si>
    <t>% of organic new customers among new customers</t>
  </si>
  <si>
    <t>% of new customers among total customers</t>
  </si>
  <si>
    <t>% of repeat customers among total customers</t>
  </si>
  <si>
    <t>% of investment in paid marketing</t>
  </si>
  <si>
    <t>% of investment in organic marketing</t>
  </si>
  <si>
    <t xml:space="preserve"> New Customer Revenue + Repeat Customer Revenue</t>
  </si>
  <si>
    <t xml:space="preserve"> Organic New Customers + Paid New Customers</t>
  </si>
  <si>
    <t xml:space="preserve"> New Customers + Repeat Customers</t>
  </si>
  <si>
    <t>Customers who purchased multiple times</t>
  </si>
  <si>
    <t>Influenced By</t>
  </si>
  <si>
    <t>New Customer Revenue, Repeat Customer Revenue</t>
  </si>
  <si>
    <t>Organic New Customers, Paid New Customers</t>
  </si>
  <si>
    <t>Total Customers, New Customers</t>
  </si>
  <si>
    <t>New Customers, Repeat Customers</t>
  </si>
  <si>
    <t>Paid New Customers, New Customers</t>
  </si>
  <si>
    <t>Organic New Customers, New Customers</t>
  </si>
  <si>
    <t>New Customers, Total Customers</t>
  </si>
  <si>
    <t>Repeat Customers, Total Customers</t>
  </si>
  <si>
    <t>New Customer Revenue, Paid New Customers</t>
  </si>
  <si>
    <t>New Customer Revenue, Organic New Customers</t>
  </si>
  <si>
    <t>Repeat Customer Revenue, Repeat Customers</t>
  </si>
  <si>
    <t>Total Revenue, Total Customers</t>
  </si>
  <si>
    <t>LTV, Paid CAC</t>
  </si>
  <si>
    <t xml:space="preserve">Organic Investment </t>
  </si>
  <si>
    <t>% New Customer Revenue</t>
  </si>
  <si>
    <t>% Repeat Customer Revenue</t>
  </si>
  <si>
    <t>Blended CAC</t>
  </si>
  <si>
    <t xml:space="preserve">Marketing Investment </t>
  </si>
  <si>
    <t xml:space="preserve">Paid Ads Investment </t>
  </si>
  <si>
    <t>Paid Ads Investment, Marketing Investment</t>
  </si>
  <si>
    <t>Organic Investment, Marketing Investment</t>
  </si>
  <si>
    <t>Marketing Investment, New Customers</t>
  </si>
  <si>
    <t>Paid Ads Investment, Paid New Customers</t>
  </si>
  <si>
    <t>Total Revenue, Marketing Investment</t>
  </si>
  <si>
    <t>Marketing Investment, ROI, MER</t>
  </si>
  <si>
    <t>Paid Ads Investment / Marketing Investment</t>
  </si>
  <si>
    <t>Organic Investment / Marketing Investment</t>
  </si>
  <si>
    <t>Paid Ads Investment / Paid New Customers</t>
  </si>
  <si>
    <t>(Total Revenue - Marketing Investment) / Marketing Investment</t>
  </si>
  <si>
    <t>Total Revenue / Marketing Investment</t>
  </si>
  <si>
    <t>LTV, Blended CAC</t>
  </si>
  <si>
    <t>% Paid Ads Investment</t>
  </si>
  <si>
    <t>Marketing ROI</t>
  </si>
  <si>
    <t xml:space="preserve">% Paid Ads Investment </t>
  </si>
  <si>
    <t>Month</t>
  </si>
  <si>
    <t xml:space="preserve">MoM Changes </t>
  </si>
  <si>
    <t xml:space="preserve">MoM Paid Customer Changes </t>
  </si>
  <si>
    <t xml:space="preserve">MoM Organic Customer Changes </t>
  </si>
  <si>
    <t xml:space="preserve">MoM New Customer Changes </t>
  </si>
  <si>
    <t xml:space="preserve">MoM Total  Customer Changes </t>
  </si>
  <si>
    <t xml:space="preserve">MoM Paid Ads Investment  Changes </t>
  </si>
  <si>
    <t xml:space="preserve">MoM LTV:CAC Changes </t>
  </si>
  <si>
    <t xml:space="preserve">MoM LTV Changes </t>
  </si>
  <si>
    <t xml:space="preserve">MoM Fully Loadded CAC Changes </t>
  </si>
  <si>
    <t xml:space="preserve">MoM Blended CAC Changes </t>
  </si>
  <si>
    <t>MoM Per Paid New Customer Changes</t>
  </si>
  <si>
    <t>MoM Per Organic New Customer Changes</t>
  </si>
  <si>
    <t>MoM Per Repeat Customer Changes</t>
  </si>
  <si>
    <t>MoM Revenue Per Customer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</si>
</sst>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6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434343"/>
      <name val="Roboto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9" fontId="3" fillId="4" borderId="1" xfId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1" applyFont="1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'Revenue Performance'!$C$2</c:f>
              <c:strCache>
                <c:ptCount val="1"/>
                <c:pt idx="0">
                  <c:v>New Customer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'Revenue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'Revenue Performance'!$C$3:$C$14</c:f>
              <c:numCache>
                <c:formatCode>"£"#,##0</c:formatCode>
                <c:ptCount val="12"/>
                <c:pt idx="0">
                  <c:v>1500000</c:v>
                </c:pt>
                <c:pt idx="1">
                  <c:v>2500000</c:v>
                </c:pt>
                <c:pt idx="2">
                  <c:v>2750000</c:v>
                </c:pt>
                <c:pt idx="3">
                  <c:v>3200000</c:v>
                </c:pt>
                <c:pt idx="4">
                  <c:v>3500000</c:v>
                </c:pt>
                <c:pt idx="5">
                  <c:v>3750000</c:v>
                </c:pt>
                <c:pt idx="6">
                  <c:v>4000000</c:v>
                </c:pt>
                <c:pt idx="7">
                  <c:v>3000000</c:v>
                </c:pt>
                <c:pt idx="8">
                  <c:v>3500000</c:v>
                </c:pt>
                <c:pt idx="9">
                  <c:v>4200000</c:v>
                </c:pt>
                <c:pt idx="10">
                  <c:v>5000000</c:v>
                </c:pt>
                <c:pt idx="11">
                  <c:v>5500000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C642-9F4D-1B41BEFCA3FA}"/>
            </c:ext>
          </c:extLst>
        </c:ser>
        <c:ser>
          <c:idx val="1"/>
          <c:order val="1"/>
          <c:tx>
            <c:strRef>
              <c:f>'Revenue Performance'!$D$2</c:f>
              <c:strCache>
                <c:ptCount val="1"/>
                <c:pt idx="0">
                  <c:v>Repeat Customer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'Revenue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'Revenue Performance'!$D$3:$D$14</c:f>
              <c:numCache>
                <c:formatCode>"£"#,##0</c:formatCode>
                <c:ptCount val="12"/>
                <c:pt idx="0">
                  <c:v>250000</c:v>
                </c:pt>
                <c:pt idx="1">
                  <c:v>1250000</c:v>
                </c:pt>
                <c:pt idx="2">
                  <c:v>750000</c:v>
                </c:pt>
                <c:pt idx="3">
                  <c:v>2200000</c:v>
                </c:pt>
                <c:pt idx="4">
                  <c:v>1750000</c:v>
                </c:pt>
                <c:pt idx="5">
                  <c:v>1900000</c:v>
                </c:pt>
                <c:pt idx="6">
                  <c:v>2000000</c:v>
                </c:pt>
                <c:pt idx="7">
                  <c:v>1200000</c:v>
                </c:pt>
                <c:pt idx="8">
                  <c:v>1900000</c:v>
                </c:pt>
                <c:pt idx="9">
                  <c:v>2000000</c:v>
                </c:pt>
                <c:pt idx="10">
                  <c:v>2500000</c:v>
                </c:pt>
                <c:pt idx="11">
                  <c:v>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7-C642-9F4D-1B41BEFC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9574400"/>
        <c:axId val="1539577088"/>
      </c:barChart>
      <c:dateAx>
        <c:axId val="1539574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577088"/>
        <c:crosses val="autoZero"/>
        <c:auto val="1"/>
        <c:lblOffset val="100"/>
        <c:baseTimeUnit val="months"/>
      </c:dateAx>
      <c:valAx>
        <c:axId val="1539577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Revenue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57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'LTV + CAC Performance'!$C$2</c:f>
              <c:strCache>
                <c:ptCount val="1"/>
                <c:pt idx="0">
                  <c:v>LTV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'LTV + CAC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'LTV + CAC Performance'!$C$3:$C$14</c:f>
              <c:numCache>
                <c:formatCode>"£"#,##0</c:formatCode>
                <c:ptCount val="12"/>
                <c:pt idx="0">
                  <c:v>1250</c:v>
                </c:pt>
                <c:pt idx="1">
                  <c:v>1500</c:v>
                </c:pt>
                <c:pt idx="2">
                  <c:v>1600</c:v>
                </c:pt>
                <c:pt idx="3">
                  <c:v>1650</c:v>
                </c:pt>
                <c:pt idx="4">
                  <c:v>1700</c:v>
                </c:pt>
                <c:pt idx="5">
                  <c:v>1950</c:v>
                </c:pt>
                <c:pt idx="6">
                  <c:v>2100</c:v>
                </c:pt>
                <c:pt idx="7">
                  <c:v>2300</c:v>
                </c:pt>
                <c:pt idx="8">
                  <c:v>2500</c:v>
                </c:pt>
                <c:pt idx="9">
                  <c:v>2500</c:v>
                </c:pt>
                <c:pt idx="10">
                  <c:v>2900</c:v>
                </c:pt>
                <c:pt idx="11">
                  <c:v>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F-704D-A136-73D5565D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450944"/>
        <c:axId val="1521435520"/>
      </c:areaChart>
      <c:dateAx>
        <c:axId val="1539450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1435520"/>
        <c:crosses val="autoZero"/>
        <c:auto val="1"/>
        <c:lblOffset val="100"/>
        <c:baseTimeUnit val="months"/>
      </c:dateAx>
      <c:valAx>
        <c:axId val="1521435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LTV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45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'CAC Performance'!$D$2</c:f>
              <c:strCache>
                <c:ptCount val="1"/>
                <c:pt idx="0">
                  <c:v>Fully Loaded CAC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'CAC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'CAC Performance'!$D$3:$D$14</c:f>
              <c:numCache>
                <c:formatCode>"£"#,##0</c:formatCode>
                <c:ptCount val="12"/>
                <c:pt idx="0">
                  <c:v>625</c:v>
                </c:pt>
                <c:pt idx="1">
                  <c:v>1481.4814814814815</c:v>
                </c:pt>
                <c:pt idx="2">
                  <c:v>1382.9787234042553</c:v>
                </c:pt>
                <c:pt idx="3">
                  <c:v>886.07594936708858</c:v>
                </c:pt>
                <c:pt idx="4">
                  <c:v>1103.4482758620691</c:v>
                </c:pt>
                <c:pt idx="5">
                  <c:v>894.73684210526312</c:v>
                </c:pt>
                <c:pt idx="6">
                  <c:v>825.6880733944954</c:v>
                </c:pt>
                <c:pt idx="7">
                  <c:v>719.69696969696975</c:v>
                </c:pt>
                <c:pt idx="8">
                  <c:v>689.65517241379314</c:v>
                </c:pt>
                <c:pt idx="9">
                  <c:v>571.42857142857144</c:v>
                </c:pt>
                <c:pt idx="10">
                  <c:v>615.38461538461536</c:v>
                </c:pt>
                <c:pt idx="11">
                  <c:v>604.65116279069764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B-FE42-9EAA-5BD29D1A4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985728"/>
        <c:axId val="1520986624"/>
      </c:lineChart>
      <c:dateAx>
        <c:axId val="15209857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986624"/>
        <c:crosses val="autoZero"/>
        <c:auto val="1"/>
        <c:lblOffset val="100"/>
        <c:baseTimeUnit val="months"/>
      </c:dateAx>
      <c:valAx>
        <c:axId val="1520986624"/>
        <c:scaling>
          <c:orientation val="minMax"/>
          <c:min val="4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Fully</a:t>
                </a:r>
                <a:r>
                  <a:rPr lang="en-GB" b="1" baseline="0"/>
                  <a:t> Loaded CAC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985728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'CAC Performance'!$C$2</c:f>
              <c:strCache>
                <c:ptCount val="1"/>
                <c:pt idx="0">
                  <c:v>Blended CAC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'CAC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'CAC Performance'!$C$3:$C$14</c:f>
              <c:numCache>
                <c:formatCode>"£"#,##0</c:formatCode>
                <c:ptCount val="12"/>
                <c:pt idx="0">
                  <c:v>250</c:v>
                </c:pt>
                <c:pt idx="1">
                  <c:v>617.28395061728395</c:v>
                </c:pt>
                <c:pt idx="2">
                  <c:v>638.29787234042556</c:v>
                </c:pt>
                <c:pt idx="3">
                  <c:v>443.03797468354429</c:v>
                </c:pt>
                <c:pt idx="4">
                  <c:v>537.93103448275861</c:v>
                </c:pt>
                <c:pt idx="5">
                  <c:v>421.05263157894734</c:v>
                </c:pt>
                <c:pt idx="6">
                  <c:v>403.66972477064218</c:v>
                </c:pt>
                <c:pt idx="7">
                  <c:v>378.78787878787881</c:v>
                </c:pt>
                <c:pt idx="8">
                  <c:v>379.31034482758622</c:v>
                </c:pt>
                <c:pt idx="9">
                  <c:v>314.28571428571428</c:v>
                </c:pt>
                <c:pt idx="10">
                  <c:v>358.97435897435895</c:v>
                </c:pt>
                <c:pt idx="11">
                  <c:v>348.83720930232556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9-604D-8EED-7F5113E0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2756928"/>
        <c:axId val="1512754240"/>
      </c:barChart>
      <c:dateAx>
        <c:axId val="15127569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754240"/>
        <c:crosses val="autoZero"/>
        <c:auto val="1"/>
        <c:lblOffset val="100"/>
        <c:baseTimeUnit val="months"/>
      </c:dateAx>
      <c:valAx>
        <c:axId val="1512754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Blended CAC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 Per Customer Performance'!$C$2</c:f>
              <c:strCache>
                <c:ptCount val="1"/>
                <c:pt idx="0">
                  <c:v>Revenue Per Paid New Customer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'Rev Per Customer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'Rev Per Customer Performance'!$C$3:$C$14</c:f>
              <c:numCache>
                <c:formatCode>"£"#,##0</c:formatCode>
                <c:ptCount val="12"/>
                <c:pt idx="0">
                  <c:v>1296.2962962962963</c:v>
                </c:pt>
                <c:pt idx="1">
                  <c:v>2500</c:v>
                </c:pt>
                <c:pt idx="2">
                  <c:v>2000</c:v>
                </c:pt>
                <c:pt idx="3">
                  <c:v>1800</c:v>
                </c:pt>
                <c:pt idx="4">
                  <c:v>1909.090909090909</c:v>
                </c:pt>
                <c:pt idx="5">
                  <c:v>1614.2857142857142</c:v>
                </c:pt>
                <c:pt idx="6">
                  <c:v>1500</c:v>
                </c:pt>
                <c:pt idx="7">
                  <c:v>840</c:v>
                </c:pt>
                <c:pt idx="8">
                  <c:v>981.81818181818187</c:v>
                </c:pt>
                <c:pt idx="9">
                  <c:v>953.84615384615381</c:v>
                </c:pt>
                <c:pt idx="10">
                  <c:v>1034.4827586206898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5-B744-A4C9-330A36CE67A9}"/>
            </c:ext>
          </c:extLst>
        </c:ser>
        <c:ser>
          <c:idx val="1"/>
          <c:order val="1"/>
          <c:tx>
            <c:strRef>
              <c:f>'Rev Per Customer Performance'!$D$2</c:f>
              <c:strCache>
                <c:ptCount val="1"/>
                <c:pt idx="0">
                  <c:v>Revenue Per Organic New Customer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'Rev Per Customer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'Rev Per Customer Performance'!$D$3:$D$14</c:f>
              <c:numCache>
                <c:formatCode>"£"#,##0</c:formatCode>
                <c:ptCount val="12"/>
                <c:pt idx="0">
                  <c:v>7000</c:v>
                </c:pt>
                <c:pt idx="1">
                  <c:v>7142.8571428571431</c:v>
                </c:pt>
                <c:pt idx="2">
                  <c:v>5833.333333333333</c:v>
                </c:pt>
                <c:pt idx="3">
                  <c:v>5684.2105263157891</c:v>
                </c:pt>
                <c:pt idx="4">
                  <c:v>6000</c:v>
                </c:pt>
                <c:pt idx="5">
                  <c:v>4520</c:v>
                </c:pt>
                <c:pt idx="6">
                  <c:v>4137.9310344827591</c:v>
                </c:pt>
                <c:pt idx="7">
                  <c:v>2625</c:v>
                </c:pt>
                <c:pt idx="8">
                  <c:v>3085.7142857142858</c:v>
                </c:pt>
                <c:pt idx="9">
                  <c:v>2755.5555555555557</c:v>
                </c:pt>
                <c:pt idx="10">
                  <c:v>3000</c:v>
                </c:pt>
                <c:pt idx="11">
                  <c:v>2909.090909090909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5-B744-A4C9-330A36CE67A9}"/>
            </c:ext>
          </c:extLst>
        </c:ser>
        <c:ser>
          <c:idx val="2"/>
          <c:order val="2"/>
          <c:tx>
            <c:strRef>
              <c:f>'Rev Per Customer Performance'!$E$2</c:f>
              <c:strCache>
                <c:ptCount val="1"/>
                <c:pt idx="0">
                  <c:v>Revenue Per Repeat Customer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'Rev Per Customer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'Rev Per Customer Performance'!$E$3:$E$14</c:f>
              <c:numCache>
                <c:formatCode>"£"#,##0</c:formatCode>
                <c:ptCount val="12"/>
                <c:pt idx="0">
                  <c:v>2058.8235294117649</c:v>
                </c:pt>
                <c:pt idx="1">
                  <c:v>1666.6666666666667</c:v>
                </c:pt>
                <c:pt idx="2">
                  <c:v>2800</c:v>
                </c:pt>
                <c:pt idx="3">
                  <c:v>1200</c:v>
                </c:pt>
                <c:pt idx="4">
                  <c:v>1640.625</c:v>
                </c:pt>
                <c:pt idx="5">
                  <c:v>1506.6666666666667</c:v>
                </c:pt>
                <c:pt idx="6">
                  <c:v>1518.9873417721519</c:v>
                </c:pt>
                <c:pt idx="7">
                  <c:v>579.31034482758616</c:v>
                </c:pt>
                <c:pt idx="8">
                  <c:v>675</c:v>
                </c:pt>
                <c:pt idx="9">
                  <c:v>826.66666666666663</c:v>
                </c:pt>
                <c:pt idx="10">
                  <c:v>914.63414634146341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5-B744-A4C9-330A36CE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204160"/>
        <c:axId val="1563213120"/>
      </c:barChart>
      <c:dateAx>
        <c:axId val="15632041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213120"/>
        <c:crosses val="autoZero"/>
        <c:auto val="1"/>
        <c:lblOffset val="100"/>
        <c:baseTimeUnit val="months"/>
      </c:dateAx>
      <c:valAx>
        <c:axId val="1563213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2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 Per Customer Performance'!$C$2</c:f>
              <c:strCache>
                <c:ptCount val="1"/>
                <c:pt idx="0">
                  <c:v>Revenue Per Paid New Customer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'Rev Per Customer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'Rev Per Customer Performance'!$C$3:$C$14</c:f>
              <c:numCache>
                <c:formatCode>"£"#,##0</c:formatCode>
                <c:ptCount val="12"/>
                <c:pt idx="0">
                  <c:v>1296.2962962962963</c:v>
                </c:pt>
                <c:pt idx="1">
                  <c:v>2500</c:v>
                </c:pt>
                <c:pt idx="2">
                  <c:v>2000</c:v>
                </c:pt>
                <c:pt idx="3">
                  <c:v>1800</c:v>
                </c:pt>
                <c:pt idx="4">
                  <c:v>1909.090909090909</c:v>
                </c:pt>
                <c:pt idx="5">
                  <c:v>1614.2857142857142</c:v>
                </c:pt>
                <c:pt idx="6">
                  <c:v>1500</c:v>
                </c:pt>
                <c:pt idx="7">
                  <c:v>840</c:v>
                </c:pt>
                <c:pt idx="8">
                  <c:v>981.81818181818187</c:v>
                </c:pt>
                <c:pt idx="9">
                  <c:v>953.84615384615381</c:v>
                </c:pt>
                <c:pt idx="10">
                  <c:v>1034.4827586206898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D-4C4F-B9A5-64E441653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631488"/>
        <c:axId val="1521418688"/>
      </c:barChart>
      <c:dateAx>
        <c:axId val="1510631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1418688"/>
        <c:crosses val="autoZero"/>
        <c:auto val="1"/>
        <c:lblOffset val="100"/>
        <c:baseTimeUnit val="months"/>
      </c:dateAx>
      <c:valAx>
        <c:axId val="1521418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Revenue Per Paid</a:t>
                </a:r>
                <a:r>
                  <a:rPr lang="en-GB" b="1" baseline="0"/>
                  <a:t> New Customer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'Revenue Performance'!$G$2</c:f>
              <c:strCache>
                <c:ptCount val="1"/>
                <c:pt idx="0">
                  <c:v>% New Customer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'Revenue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'Revenue Performance'!$G$3:$G$14</c:f>
              <c:numCache>
                <c:formatCode>0%</c:formatCode>
                <c:ptCount val="12"/>
                <c:pt idx="0">
                  <c:v>0.8571428571428571</c:v>
                </c:pt>
                <c:pt idx="1">
                  <c:v>0.66666666666666663</c:v>
                </c:pt>
                <c:pt idx="2">
                  <c:v>0.7857142857142857</c:v>
                </c:pt>
                <c:pt idx="3">
                  <c:v>0.59259259259259256</c:v>
                </c:pt>
                <c:pt idx="4">
                  <c:v>0.66666666666666663</c:v>
                </c:pt>
                <c:pt idx="5">
                  <c:v>0.66371681415929207</c:v>
                </c:pt>
                <c:pt idx="6">
                  <c:v>0.66666666666666663</c:v>
                </c:pt>
                <c:pt idx="7">
                  <c:v>0.7142857142857143</c:v>
                </c:pt>
                <c:pt idx="8">
                  <c:v>0.64814814814814814</c:v>
                </c:pt>
                <c:pt idx="9">
                  <c:v>0.67741935483870963</c:v>
                </c:pt>
                <c:pt idx="10">
                  <c:v>0.66666666666666663</c:v>
                </c:pt>
                <c:pt idx="11">
                  <c:v>0.6875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D-4D46-AA42-D8718ECD7CF6}"/>
            </c:ext>
          </c:extLst>
        </c:ser>
        <c:ser>
          <c:idx val="1"/>
          <c:order val="1"/>
          <c:tx>
            <c:strRef>
              <c:f>'Revenue Performance'!$H$2</c:f>
              <c:strCache>
                <c:ptCount val="1"/>
                <c:pt idx="0">
                  <c:v>% Repeat Customer Revenue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'Revenue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'Revenue Performance'!$H$3:$H$14</c:f>
              <c:numCache>
                <c:formatCode>0%</c:formatCode>
                <c:ptCount val="12"/>
                <c:pt idx="0">
                  <c:v>0.14285714285714285</c:v>
                </c:pt>
                <c:pt idx="1">
                  <c:v>0.33333333333333331</c:v>
                </c:pt>
                <c:pt idx="2">
                  <c:v>0.21428571428571427</c:v>
                </c:pt>
                <c:pt idx="3">
                  <c:v>0.40740740740740738</c:v>
                </c:pt>
                <c:pt idx="4">
                  <c:v>0.33333333333333331</c:v>
                </c:pt>
                <c:pt idx="5">
                  <c:v>0.33628318584070799</c:v>
                </c:pt>
                <c:pt idx="6">
                  <c:v>0.33333333333333331</c:v>
                </c:pt>
                <c:pt idx="7">
                  <c:v>0.2857142857142857</c:v>
                </c:pt>
                <c:pt idx="8">
                  <c:v>0.35185185185185186</c:v>
                </c:pt>
                <c:pt idx="9">
                  <c:v>0.32258064516129031</c:v>
                </c:pt>
                <c:pt idx="10">
                  <c:v>0.33333333333333331</c:v>
                </c:pt>
                <c:pt idx="11">
                  <c:v>0.3125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D-4D46-AA42-D8718ECD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2102848"/>
        <c:axId val="1562112256"/>
      </c:barChart>
      <c:dateAx>
        <c:axId val="1562102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112256"/>
        <c:crosses val="autoZero"/>
        <c:auto val="1"/>
        <c:lblOffset val="100"/>
        <c:baseTimeUnit val="months"/>
      </c:dateAx>
      <c:valAx>
        <c:axId val="156211225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 % Revenue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10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'Customers Performance'!$E$2</c:f>
              <c:strCache>
                <c:ptCount val="1"/>
                <c:pt idx="0">
                  <c:v>New Customers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'Customers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'Customers Performance'!$E$3:$E$14</c:f>
              <c:numCache>
                <c:formatCode>#,##0</c:formatCode>
                <c:ptCount val="12"/>
                <c:pt idx="0">
                  <c:v>1600</c:v>
                </c:pt>
                <c:pt idx="1">
                  <c:v>2025</c:v>
                </c:pt>
                <c:pt idx="2">
                  <c:v>2350</c:v>
                </c:pt>
                <c:pt idx="3">
                  <c:v>3950</c:v>
                </c:pt>
                <c:pt idx="4">
                  <c:v>3625</c:v>
                </c:pt>
                <c:pt idx="5">
                  <c:v>4750</c:v>
                </c:pt>
                <c:pt idx="6">
                  <c:v>5450</c:v>
                </c:pt>
                <c:pt idx="7">
                  <c:v>6600</c:v>
                </c:pt>
                <c:pt idx="8">
                  <c:v>7250</c:v>
                </c:pt>
                <c:pt idx="9">
                  <c:v>8750</c:v>
                </c:pt>
                <c:pt idx="10">
                  <c:v>9750</c:v>
                </c:pt>
                <c:pt idx="11">
                  <c:v>10750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E046-865E-22B0B50A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9252032"/>
        <c:axId val="1529258752"/>
      </c:barChart>
      <c:dateAx>
        <c:axId val="1529252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258752"/>
        <c:crosses val="autoZero"/>
        <c:auto val="1"/>
        <c:lblOffset val="100"/>
        <c:baseTimeUnit val="months"/>
      </c:dateAx>
      <c:valAx>
        <c:axId val="1529258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New</a:t>
                </a:r>
                <a:r>
                  <a:rPr lang="en-GB" b="1" baseline="0"/>
                  <a:t> Customers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92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'Customers Performance'!$H$2</c:f>
              <c:strCache>
                <c:ptCount val="1"/>
                <c:pt idx="0">
                  <c:v>% Paid New Customers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'Customers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'Customers Performance'!$H$3:$H$14</c:f>
              <c:numCache>
                <c:formatCode>0%</c:formatCode>
                <c:ptCount val="12"/>
                <c:pt idx="0">
                  <c:v>0.84375</c:v>
                </c:pt>
                <c:pt idx="1">
                  <c:v>0.7407407407407407</c:v>
                </c:pt>
                <c:pt idx="2">
                  <c:v>0.74468085106382975</c:v>
                </c:pt>
                <c:pt idx="3">
                  <c:v>0.759493670886076</c:v>
                </c:pt>
                <c:pt idx="4">
                  <c:v>0.75862068965517238</c:v>
                </c:pt>
                <c:pt idx="5">
                  <c:v>0.73684210526315785</c:v>
                </c:pt>
                <c:pt idx="6">
                  <c:v>0.73394495412844041</c:v>
                </c:pt>
                <c:pt idx="7">
                  <c:v>0.75757575757575757</c:v>
                </c:pt>
                <c:pt idx="8">
                  <c:v>0.75862068965517238</c:v>
                </c:pt>
                <c:pt idx="9">
                  <c:v>0.74285714285714288</c:v>
                </c:pt>
                <c:pt idx="10">
                  <c:v>0.74358974358974361</c:v>
                </c:pt>
                <c:pt idx="11">
                  <c:v>0.7441860465116279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B-D74A-A88B-F370862B067A}"/>
            </c:ext>
          </c:extLst>
        </c:ser>
        <c:ser>
          <c:idx val="1"/>
          <c:order val="1"/>
          <c:tx>
            <c:strRef>
              <c:f>'Customers Performance'!$I$2</c:f>
              <c:strCache>
                <c:ptCount val="1"/>
                <c:pt idx="0">
                  <c:v>% Organic New Customers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'Customers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'Customers Performance'!$I$3:$I$14</c:f>
              <c:numCache>
                <c:formatCode>0%</c:formatCode>
                <c:ptCount val="12"/>
                <c:pt idx="0">
                  <c:v>0.15625</c:v>
                </c:pt>
                <c:pt idx="1">
                  <c:v>0.25925925925925924</c:v>
                </c:pt>
                <c:pt idx="2">
                  <c:v>0.25531914893617019</c:v>
                </c:pt>
                <c:pt idx="3">
                  <c:v>0.24050632911392406</c:v>
                </c:pt>
                <c:pt idx="4">
                  <c:v>0.2413793103448276</c:v>
                </c:pt>
                <c:pt idx="5">
                  <c:v>0.26315789473684209</c:v>
                </c:pt>
                <c:pt idx="6">
                  <c:v>0.26605504587155965</c:v>
                </c:pt>
                <c:pt idx="7">
                  <c:v>0.24242424242424243</c:v>
                </c:pt>
                <c:pt idx="8">
                  <c:v>0.2413793103448276</c:v>
                </c:pt>
                <c:pt idx="9">
                  <c:v>0.25714285714285712</c:v>
                </c:pt>
                <c:pt idx="10">
                  <c:v>0.25641025641025639</c:v>
                </c:pt>
                <c:pt idx="11">
                  <c:v>0.2558139534883721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B-D74A-A88B-F370862B0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8771712"/>
        <c:axId val="1528764096"/>
      </c:barChart>
      <c:dateAx>
        <c:axId val="15287717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764096"/>
        <c:crosses val="autoZero"/>
        <c:auto val="1"/>
        <c:lblOffset val="100"/>
        <c:baseTimeUnit val="months"/>
      </c:dateAx>
      <c:valAx>
        <c:axId val="152876409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 New</a:t>
                </a:r>
                <a:r>
                  <a:rPr lang="en-GB" b="1" baseline="0"/>
                  <a:t> Customers 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77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'Customers Performance'!$J$2</c:f>
              <c:strCache>
                <c:ptCount val="1"/>
                <c:pt idx="0">
                  <c:v>% New Customers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'Customers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'Customers Performance'!$J$3:$J$14</c:f>
              <c:numCache>
                <c:formatCode>0%</c:formatCode>
                <c:ptCount val="12"/>
                <c:pt idx="0">
                  <c:v>0.65306122448979587</c:v>
                </c:pt>
                <c:pt idx="1">
                  <c:v>0.47368421052631576</c:v>
                </c:pt>
                <c:pt idx="2">
                  <c:v>0.65277777777777779</c:v>
                </c:pt>
                <c:pt idx="3">
                  <c:v>0.46745562130177515</c:v>
                </c:pt>
                <c:pt idx="4">
                  <c:v>0.53113553113553114</c:v>
                </c:pt>
                <c:pt idx="5">
                  <c:v>0.55882352941176472</c:v>
                </c:pt>
                <c:pt idx="6">
                  <c:v>0.57978723404255317</c:v>
                </c:pt>
                <c:pt idx="7">
                  <c:v>0.47653429602888087</c:v>
                </c:pt>
                <c:pt idx="8">
                  <c:v>0.47540983606557374</c:v>
                </c:pt>
                <c:pt idx="9">
                  <c:v>0.53846153846153844</c:v>
                </c:pt>
                <c:pt idx="10">
                  <c:v>0.54317548746518107</c:v>
                </c:pt>
                <c:pt idx="11">
                  <c:v>0.57333333333333336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6-6E4E-A7CD-DDD616EC7F1A}"/>
            </c:ext>
          </c:extLst>
        </c:ser>
        <c:ser>
          <c:idx val="1"/>
          <c:order val="1"/>
          <c:tx>
            <c:strRef>
              <c:f>'Customers Performance'!$K$2</c:f>
              <c:strCache>
                <c:ptCount val="1"/>
                <c:pt idx="0">
                  <c:v>% Repeat Customers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'Customers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'Customers Performance'!$K$3:$K$14</c:f>
              <c:numCache>
                <c:formatCode>0%</c:formatCode>
                <c:ptCount val="12"/>
                <c:pt idx="0">
                  <c:v>0.34693877551020408</c:v>
                </c:pt>
                <c:pt idx="1">
                  <c:v>0.52631578947368418</c:v>
                </c:pt>
                <c:pt idx="2">
                  <c:v>0.34722222222222221</c:v>
                </c:pt>
                <c:pt idx="3">
                  <c:v>0.53254437869822491</c:v>
                </c:pt>
                <c:pt idx="4">
                  <c:v>0.46886446886446886</c:v>
                </c:pt>
                <c:pt idx="5">
                  <c:v>0.44117647058823528</c:v>
                </c:pt>
                <c:pt idx="6">
                  <c:v>0.42021276595744683</c:v>
                </c:pt>
                <c:pt idx="7">
                  <c:v>0.52346570397111913</c:v>
                </c:pt>
                <c:pt idx="8">
                  <c:v>0.52459016393442626</c:v>
                </c:pt>
                <c:pt idx="9">
                  <c:v>0.46153846153846156</c:v>
                </c:pt>
                <c:pt idx="10">
                  <c:v>0.45682451253481893</c:v>
                </c:pt>
                <c:pt idx="11">
                  <c:v>0.42666666666666669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6E4E-A7CD-DDD616EC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4062784"/>
        <c:axId val="1524059648"/>
      </c:barChart>
      <c:dateAx>
        <c:axId val="1524062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059648"/>
        <c:crosses val="autoZero"/>
        <c:auto val="1"/>
        <c:lblOffset val="100"/>
        <c:baseTimeUnit val="months"/>
      </c:dateAx>
      <c:valAx>
        <c:axId val="1524059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 Customers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06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'Customers Performance'!$D$2</c:f>
              <c:strCache>
                <c:ptCount val="1"/>
                <c:pt idx="0">
                  <c:v>Paid New Customers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'Customers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'Customers Performance'!$D$3:$D$14</c:f>
              <c:numCache>
                <c:formatCode>#,##0</c:formatCode>
                <c:ptCount val="12"/>
                <c:pt idx="0">
                  <c:v>1350</c:v>
                </c:pt>
                <c:pt idx="1">
                  <c:v>1500</c:v>
                </c:pt>
                <c:pt idx="2">
                  <c:v>1750</c:v>
                </c:pt>
                <c:pt idx="3">
                  <c:v>3000</c:v>
                </c:pt>
                <c:pt idx="4">
                  <c:v>2750</c:v>
                </c:pt>
                <c:pt idx="5">
                  <c:v>3500</c:v>
                </c:pt>
                <c:pt idx="6">
                  <c:v>4000</c:v>
                </c:pt>
                <c:pt idx="7">
                  <c:v>5000</c:v>
                </c:pt>
                <c:pt idx="8">
                  <c:v>5500</c:v>
                </c:pt>
                <c:pt idx="9">
                  <c:v>6500</c:v>
                </c:pt>
                <c:pt idx="10">
                  <c:v>7250</c:v>
                </c:pt>
                <c:pt idx="11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9-AD4C-B2B0-CB617FAAE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7611199"/>
        <c:axId val="1147602239"/>
      </c:barChart>
      <c:lineChart>
        <c:grouping val="standard"/>
        <c:varyColors val="0"/>
        <c:ser>
          <c:idx val="1"/>
          <c:order val="1"/>
          <c:tx>
            <c:strRef>
              <c:f>'Customers Performance'!$H$2</c:f>
              <c:strCache>
                <c:ptCount val="1"/>
                <c:pt idx="0">
                  <c:v>% Paid New Customers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'Customers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'Customers Performance'!$H$3:$H$14</c:f>
              <c:numCache>
                <c:formatCode>0%</c:formatCode>
                <c:ptCount val="12"/>
                <c:pt idx="0">
                  <c:v>0.84375</c:v>
                </c:pt>
                <c:pt idx="1">
                  <c:v>0.7407407407407407</c:v>
                </c:pt>
                <c:pt idx="2">
                  <c:v>0.74468085106382975</c:v>
                </c:pt>
                <c:pt idx="3">
                  <c:v>0.759493670886076</c:v>
                </c:pt>
                <c:pt idx="4">
                  <c:v>0.75862068965517238</c:v>
                </c:pt>
                <c:pt idx="5">
                  <c:v>0.73684210526315785</c:v>
                </c:pt>
                <c:pt idx="6">
                  <c:v>0.73394495412844041</c:v>
                </c:pt>
                <c:pt idx="7">
                  <c:v>0.75757575757575757</c:v>
                </c:pt>
                <c:pt idx="8">
                  <c:v>0.75862068965517238</c:v>
                </c:pt>
                <c:pt idx="9">
                  <c:v>0.74285714285714288</c:v>
                </c:pt>
                <c:pt idx="10">
                  <c:v>0.74358974358974361</c:v>
                </c:pt>
                <c:pt idx="11">
                  <c:v>0.7441860465116279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9-AD4C-B2B0-CB617FAAE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02687"/>
        <c:axId val="1147608063"/>
      </c:lineChart>
      <c:dateAx>
        <c:axId val="11476111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602239"/>
        <c:crosses val="autoZero"/>
        <c:auto val="1"/>
        <c:lblOffset val="100"/>
        <c:baseTimeUnit val="months"/>
      </c:dateAx>
      <c:valAx>
        <c:axId val="114760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Paid</a:t>
                </a:r>
                <a:r>
                  <a:rPr lang="en-GB" b="1" baseline="0"/>
                  <a:t> New Customers 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611199"/>
        <c:crosses val="autoZero"/>
        <c:crossBetween val="between"/>
      </c:valAx>
      <c:valAx>
        <c:axId val="114760806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 Paid New Customers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602687"/>
        <c:crosses val="max"/>
        <c:crossBetween val="between"/>
      </c:valAx>
      <c:dateAx>
        <c:axId val="1147602687"/>
        <c:scaling>
          <c:orientation val="minMax"/>
        </c:scaling>
        <c:delete val="1"/>
        <c:axPos val="b"/>
        <c:numFmt formatCode="mmm\-yy" sourceLinked="1"/>
        <c:majorTickMark val="none"/>
        <c:minorTickMark val="none"/>
        <c:tickLblPos val="nextTo"/>
        <c:crossAx val="114760806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'Investment Performance'!$D$2</c:f>
              <c:strCache>
                <c:ptCount val="1"/>
                <c:pt idx="0">
                  <c:v>Paid Ads Investment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'Investment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'Investment Performance'!$D$3:$D$14</c:f>
              <c:numCache>
                <c:formatCode>"£"#,##0</c:formatCode>
                <c:ptCount val="12"/>
                <c:pt idx="0">
                  <c:v>400000</c:v>
                </c:pt>
                <c:pt idx="1">
                  <c:v>1250000</c:v>
                </c:pt>
                <c:pt idx="2">
                  <c:v>1500000</c:v>
                </c:pt>
                <c:pt idx="3">
                  <c:v>1750000</c:v>
                </c:pt>
                <c:pt idx="4">
                  <c:v>1950000</c:v>
                </c:pt>
                <c:pt idx="5">
                  <c:v>2000000</c:v>
                </c:pt>
                <c:pt idx="6">
                  <c:v>2200000</c:v>
                </c:pt>
                <c:pt idx="7">
                  <c:v>2500000</c:v>
                </c:pt>
                <c:pt idx="8">
                  <c:v>2750000</c:v>
                </c:pt>
                <c:pt idx="9">
                  <c:v>2750000</c:v>
                </c:pt>
                <c:pt idx="10">
                  <c:v>3500000</c:v>
                </c:pt>
                <c:pt idx="11">
                  <c:v>3750000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B-3245-9509-BFD7B56A5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4527360"/>
        <c:axId val="1524530496"/>
      </c:barChart>
      <c:dateAx>
        <c:axId val="15245273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530496"/>
        <c:crosses val="autoZero"/>
        <c:auto val="1"/>
        <c:lblOffset val="100"/>
        <c:baseTimeUnit val="months"/>
      </c:dateAx>
      <c:valAx>
        <c:axId val="1524530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Paid</a:t>
                </a:r>
                <a:r>
                  <a:rPr lang="en-GB" b="1" baseline="0"/>
                  <a:t> Ads Investment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52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'Investment Performance'!$G$2</c:f>
              <c:strCache>
                <c:ptCount val="1"/>
                <c:pt idx="0">
                  <c:v>% Paid Ads Investment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'Investment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'Investment Performance'!$G$3:$G$14</c:f>
              <c:numCache>
                <c:formatCode>0%</c:formatCode>
                <c:ptCount val="12"/>
                <c:pt idx="0">
                  <c:v>0.4</c:v>
                </c:pt>
                <c:pt idx="1">
                  <c:v>0.41666666666666669</c:v>
                </c:pt>
                <c:pt idx="2">
                  <c:v>0.46153846153846156</c:v>
                </c:pt>
                <c:pt idx="3">
                  <c:v>0.5</c:v>
                </c:pt>
                <c:pt idx="4">
                  <c:v>0.48749999999999999</c:v>
                </c:pt>
                <c:pt idx="5">
                  <c:v>0.47058823529411764</c:v>
                </c:pt>
                <c:pt idx="6">
                  <c:v>0.48888888888888887</c:v>
                </c:pt>
                <c:pt idx="7">
                  <c:v>0.52631578947368418</c:v>
                </c:pt>
                <c:pt idx="8">
                  <c:v>0.55000000000000004</c:v>
                </c:pt>
                <c:pt idx="9">
                  <c:v>0.55000000000000004</c:v>
                </c:pt>
                <c:pt idx="10">
                  <c:v>0.58333333333333337</c:v>
                </c:pt>
                <c:pt idx="11">
                  <c:v>0.57692307692307687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A-1040-BB32-D7142D96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2366016"/>
        <c:axId val="1522366912"/>
      </c:lineChart>
      <c:dateAx>
        <c:axId val="15223660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66912"/>
        <c:crosses val="autoZero"/>
        <c:auto val="1"/>
        <c:lblOffset val="100"/>
        <c:baseTimeUnit val="months"/>
      </c:dateAx>
      <c:valAx>
        <c:axId val="1522366912"/>
        <c:scaling>
          <c:orientation val="minMax"/>
          <c:min val="0.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 Paid Ads Investment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6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'LTV + CAC Performance'!$D$2</c:f>
              <c:strCache>
                <c:ptCount val="1"/>
                <c:pt idx="0">
                  <c:v>LTV:CAC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'LTV + CAC Performance'!$B$3:$B$14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'LTV + CAC Performance'!$D$3:$D$14</c:f>
              <c:numCache>
                <c:formatCode>0.00</c:formatCode>
                <c:ptCount val="12"/>
                <c:pt idx="0">
                  <c:v>2.8</c:v>
                </c:pt>
                <c:pt idx="1">
                  <c:v>1.1812499999999999</c:v>
                </c:pt>
                <c:pt idx="2">
                  <c:v>1.2653846153846153</c:v>
                </c:pt>
                <c:pt idx="3">
                  <c:v>1.9750000000000001</c:v>
                </c:pt>
                <c:pt idx="4">
                  <c:v>1.5859374999999998</c:v>
                </c:pt>
                <c:pt idx="5">
                  <c:v>1.9558823529411766</c:v>
                </c:pt>
                <c:pt idx="6">
                  <c:v>2.1194444444444445</c:v>
                </c:pt>
                <c:pt idx="7">
                  <c:v>2.4315789473684211</c:v>
                </c:pt>
                <c:pt idx="8">
                  <c:v>2.4315789473684211</c:v>
                </c:pt>
                <c:pt idx="9">
                  <c:v>2.4315789473684211</c:v>
                </c:pt>
                <c:pt idx="10">
                  <c:v>2.4315789473684211</c:v>
                </c:pt>
                <c:pt idx="11">
                  <c:v>2.4315789473684211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7-564D-B8A2-A80CAD56B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2359744"/>
        <c:axId val="1522360640"/>
      </c:areaChart>
      <c:dateAx>
        <c:axId val="1522359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60640"/>
        <c:crosses val="autoZero"/>
        <c:auto val="1"/>
        <c:lblOffset val="100"/>
        <c:baseTimeUnit val="months"/>
      </c:dateAx>
      <c:valAx>
        <c:axId val="1522360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LTV:CAC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5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series layoutId="waterfall" uniqueId="{EAC89EDA-8FFC-594D-A52E-5D8BE52EA6C5}">
          <cx:tx>
            <cx:txData>
              <cx:f>_xlchart.v1.1</cx:f>
              <cx:v>MoM Changes </cx:v>
            </cx:txData>
          </cx:tx>
          <cx:spPr>
            <a:solidFill>
              <a:schemeClr val="accent5"/>
            </a:solidFill>
          </cx:spPr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title>
          <cx:tx>
            <cx:txData>
              <cx:v>% QoQ Changes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GB" sz="900" b="1" i="0" u="none" strike="noStrike" baseline="0">
                  <a:solidFill>
                    <a:srgbClr val="000000">
                      <a:lumMod val="65000"/>
                      <a:lumOff val="35000"/>
                    </a:srgbClr>
                  </a:solidFill>
                  <a:latin typeface="Arial"/>
                  <a:cs typeface="Arial"/>
                </a:rPr>
                <a:t>% QoQ Changes</a:t>
              </a:r>
            </a:p>
          </cx:txPr>
        </cx:title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812800</xdr:colOff>
      <xdr:row>0</xdr:row>
      <xdr:rowOff>152400</xdr:rowOff>
    </xdr:from>
    <xdr:to>
      <xdr:col>17</xdr:col>
      <xdr:colOff>368300</xdr:colOff>
      <xdr:row>22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6F69A0-7F9E-2454-328E-5C9A1C673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</xdr:colOff>
      <xdr:row>24</xdr:row>
      <xdr:rowOff>0</xdr:rowOff>
    </xdr:from>
    <xdr:to>
      <xdr:col>17</xdr:col>
      <xdr:colOff>444500</xdr:colOff>
      <xdr:row>45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5D816B-5B6C-D901-CE0C-E11CCE285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615950</xdr:colOff>
      <xdr:row>46</xdr:row>
      <xdr:rowOff>139700</xdr:rowOff>
    </xdr:from>
    <xdr:to>
      <xdr:col>17</xdr:col>
      <xdr:colOff>406400</xdr:colOff>
      <xdr:row>69</xdr:row>
      <xdr:rowOff>127000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42C8D9D3-D563-540B-385A-6E83BD40E8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67850" y="8407400"/>
              <a:ext cx="7219950" cy="3784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12700</xdr:colOff>
      <xdr:row>1</xdr:row>
      <xdr:rowOff>12700</xdr:rowOff>
    </xdr:from>
    <xdr:to>
      <xdr:col>25</xdr:col>
      <xdr:colOff>139700</xdr:colOff>
      <xdr:row>20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A38BED-531F-8F4C-B6A1-54A67D350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787400</xdr:colOff>
      <xdr:row>21</xdr:row>
      <xdr:rowOff>114300</xdr:rowOff>
    </xdr:from>
    <xdr:to>
      <xdr:col>24</xdr:col>
      <xdr:colOff>800100</xdr:colOff>
      <xdr:row>42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48A191-8ADC-266C-7513-C46E09F6B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800100</xdr:colOff>
      <xdr:row>43</xdr:row>
      <xdr:rowOff>139700</xdr:rowOff>
    </xdr:from>
    <xdr:to>
      <xdr:col>24</xdr:col>
      <xdr:colOff>812800</xdr:colOff>
      <xdr:row>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4E0E6-9610-E0D9-0BAE-C6651B596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6350</xdr:colOff>
      <xdr:row>66</xdr:row>
      <xdr:rowOff>63500</xdr:rowOff>
    </xdr:from>
    <xdr:to>
      <xdr:col>24</xdr:col>
      <xdr:colOff>800100</xdr:colOff>
      <xdr:row>89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E7CF30-3220-FD2A-F001-2BCA57C9D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1</xdr:row>
      <xdr:rowOff>0</xdr:rowOff>
    </xdr:from>
    <xdr:to>
      <xdr:col>17</xdr:col>
      <xdr:colOff>762000</xdr:colOff>
      <xdr:row>20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ABDA7D-F057-66E4-995E-FF0B415B6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762000</xdr:colOff>
      <xdr:row>22</xdr:row>
      <xdr:rowOff>25400</xdr:rowOff>
    </xdr:from>
    <xdr:to>
      <xdr:col>17</xdr:col>
      <xdr:colOff>774700</xdr:colOff>
      <xdr:row>49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8BEA8-B7EB-6D84-DEF7-3C293262F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1</xdr:row>
      <xdr:rowOff>12700</xdr:rowOff>
    </xdr:from>
    <xdr:to>
      <xdr:col>17</xdr:col>
      <xdr:colOff>800100</xdr:colOff>
      <xdr:row>20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2A19A0-207F-FB66-1D2E-FB480CF6A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800100</xdr:colOff>
      <xdr:row>21</xdr:row>
      <xdr:rowOff>0</xdr:rowOff>
    </xdr:from>
    <xdr:to>
      <xdr:col>17</xdr:col>
      <xdr:colOff>673100</xdr:colOff>
      <xdr:row>44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DA8677-E9AD-222A-7FDC-71EB5FB7E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1</xdr:row>
      <xdr:rowOff>25400</xdr:rowOff>
    </xdr:from>
    <xdr:to>
      <xdr:col>16</xdr:col>
      <xdr:colOff>800100</xdr:colOff>
      <xdr:row>21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35EF0A-530F-0398-ED80-2CCBAE893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31750</xdr:colOff>
      <xdr:row>22</xdr:row>
      <xdr:rowOff>88900</xdr:rowOff>
    </xdr:from>
    <xdr:to>
      <xdr:col>16</xdr:col>
      <xdr:colOff>609600</xdr:colOff>
      <xdr:row>44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391ED80-A12C-E64C-5374-7DC3C0708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</xdr:colOff>
      <xdr:row>0</xdr:row>
      <xdr:rowOff>165100</xdr:rowOff>
    </xdr:from>
    <xdr:to>
      <xdr:col>20</xdr:col>
      <xdr:colOff>25400</xdr:colOff>
      <xdr:row>18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81B93C-9385-4522-2235-606E19DDB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819150</xdr:colOff>
      <xdr:row>19</xdr:row>
      <xdr:rowOff>63500</xdr:rowOff>
    </xdr:from>
    <xdr:to>
      <xdr:col>19</xdr:col>
      <xdr:colOff>812800</xdr:colOff>
      <xdr:row>39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6294CD-2780-845A-4800-E848411E5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BCBB-C37E-CF4E-A9D5-0B3A064AA600}">
  <dimension ref="B1:C24"/>
  <sheetViews>
    <sheetView showGridLines="0" zoomScale="120" zoomScaleNormal="120" workbookViewId="0">
      <selection activeCell="B26" sqref="B26"/>
    </sheetView>
  </sheetViews>
  <sheetFormatPr baseColWidth="10" defaultRowHeight="13" x14ac:dyDescent="0.15"/>
  <cols>
    <col min="1" max="1" width="10.83203125" customWidth="1"/>
    <col min="2" max="2" width="35.5" customWidth="1"/>
    <col min="3" max="3" width="49" bestFit="1" customWidth="1"/>
  </cols>
  <sheetData>
    <row r="1" spans="2:3" ht="14" thickBot="1" x14ac:dyDescent="0.2"/>
    <row r="2" spans="2:3" ht="15" thickBot="1" x14ac:dyDescent="0.2">
      <c r="B2" s="29" t="s">
        <v>79</v>
      </c>
      <c r="C2" s="30" t="s">
        <v>90</v>
      </c>
    </row>
    <row r="3" spans="2:3" x14ac:dyDescent="0.15">
      <c r="B3" s="31" t="s">
        <v>2</v>
      </c>
      <c r="C3" s="32" t="s">
        <v>91</v>
      </c>
    </row>
    <row r="4" spans="2:3" x14ac:dyDescent="0.15">
      <c r="B4" s="18" t="s">
        <v>5</v>
      </c>
      <c r="C4" s="19" t="s">
        <v>92</v>
      </c>
    </row>
    <row r="5" spans="2:3" x14ac:dyDescent="0.15">
      <c r="B5" s="18" t="s">
        <v>29</v>
      </c>
      <c r="C5" s="19" t="s">
        <v>93</v>
      </c>
    </row>
    <row r="6" spans="2:3" x14ac:dyDescent="0.15">
      <c r="B6" s="18" t="s">
        <v>32</v>
      </c>
      <c r="C6" s="19" t="s">
        <v>94</v>
      </c>
    </row>
    <row r="7" spans="2:3" x14ac:dyDescent="0.15">
      <c r="B7" s="18" t="s">
        <v>8</v>
      </c>
      <c r="C7" s="19" t="s">
        <v>95</v>
      </c>
    </row>
    <row r="8" spans="2:3" x14ac:dyDescent="0.15">
      <c r="B8" s="18" t="s">
        <v>9</v>
      </c>
      <c r="C8" s="19" t="s">
        <v>96</v>
      </c>
    </row>
    <row r="9" spans="2:3" x14ac:dyDescent="0.15">
      <c r="B9" s="18" t="s">
        <v>37</v>
      </c>
      <c r="C9" s="19" t="s">
        <v>97</v>
      </c>
    </row>
    <row r="10" spans="2:3" x14ac:dyDescent="0.15">
      <c r="B10" s="18" t="s">
        <v>39</v>
      </c>
      <c r="C10" s="19" t="s">
        <v>98</v>
      </c>
    </row>
    <row r="11" spans="2:3" x14ac:dyDescent="0.15">
      <c r="B11" s="18" t="s">
        <v>41</v>
      </c>
      <c r="C11" s="19" t="s">
        <v>99</v>
      </c>
    </row>
    <row r="12" spans="2:3" x14ac:dyDescent="0.15">
      <c r="B12" s="18" t="s">
        <v>43</v>
      </c>
      <c r="C12" s="19" t="s">
        <v>100</v>
      </c>
    </row>
    <row r="13" spans="2:3" x14ac:dyDescent="0.15">
      <c r="B13" s="18" t="s">
        <v>45</v>
      </c>
      <c r="C13" s="19" t="s">
        <v>101</v>
      </c>
    </row>
    <row r="14" spans="2:3" x14ac:dyDescent="0.15">
      <c r="B14" s="18" t="s">
        <v>34</v>
      </c>
      <c r="C14" s="19" t="s">
        <v>102</v>
      </c>
    </row>
    <row r="15" spans="2:3" x14ac:dyDescent="0.15">
      <c r="B15" s="18" t="s">
        <v>69</v>
      </c>
      <c r="C15" s="19" t="s">
        <v>111</v>
      </c>
    </row>
    <row r="16" spans="2:3" x14ac:dyDescent="0.15">
      <c r="B16" s="18" t="s">
        <v>122</v>
      </c>
      <c r="C16" s="19" t="s">
        <v>110</v>
      </c>
    </row>
    <row r="17" spans="2:3" x14ac:dyDescent="0.15">
      <c r="B17" s="18" t="s">
        <v>16</v>
      </c>
      <c r="C17" s="19" t="s">
        <v>34</v>
      </c>
    </row>
    <row r="18" spans="2:3" x14ac:dyDescent="0.15">
      <c r="B18" s="18" t="s">
        <v>107</v>
      </c>
      <c r="C18" s="19" t="s">
        <v>112</v>
      </c>
    </row>
    <row r="19" spans="2:3" x14ac:dyDescent="0.15">
      <c r="B19" s="18" t="s">
        <v>17</v>
      </c>
      <c r="C19" s="19" t="s">
        <v>112</v>
      </c>
    </row>
    <row r="20" spans="2:3" x14ac:dyDescent="0.15">
      <c r="B20" s="18" t="s">
        <v>18</v>
      </c>
      <c r="C20" s="19" t="s">
        <v>113</v>
      </c>
    </row>
    <row r="21" spans="2:3" x14ac:dyDescent="0.15">
      <c r="B21" s="18" t="s">
        <v>49</v>
      </c>
      <c r="C21" s="19" t="s">
        <v>121</v>
      </c>
    </row>
    <row r="22" spans="2:3" x14ac:dyDescent="0.15">
      <c r="B22" s="18" t="s">
        <v>52</v>
      </c>
      <c r="C22" s="19" t="s">
        <v>103</v>
      </c>
    </row>
    <row r="23" spans="2:3" x14ac:dyDescent="0.15">
      <c r="B23" s="18" t="s">
        <v>22</v>
      </c>
      <c r="C23" s="19" t="s">
        <v>114</v>
      </c>
    </row>
    <row r="24" spans="2:3" ht="14" thickBot="1" x14ac:dyDescent="0.2">
      <c r="B24" s="20" t="s">
        <v>21</v>
      </c>
      <c r="C24" s="21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9879-9BB9-C049-8309-84BDEE68C9CB}">
  <dimension ref="B1:E26"/>
  <sheetViews>
    <sheetView showGridLines="0" zoomScale="120" zoomScaleNormal="120" workbookViewId="0">
      <selection activeCell="C44" sqref="C44"/>
    </sheetView>
  </sheetViews>
  <sheetFormatPr baseColWidth="10" defaultRowHeight="13" x14ac:dyDescent="0.15"/>
  <cols>
    <col min="2" max="2" width="30" bestFit="1" customWidth="1"/>
    <col min="3" max="3" width="52" bestFit="1" customWidth="1"/>
    <col min="4" max="4" width="50.6640625" bestFit="1" customWidth="1"/>
    <col min="5" max="5" width="43.6640625" bestFit="1" customWidth="1"/>
  </cols>
  <sheetData>
    <row r="1" spans="2:5" ht="14" thickBot="1" x14ac:dyDescent="0.2"/>
    <row r="2" spans="2:5" ht="14" x14ac:dyDescent="0.15">
      <c r="B2" s="16" t="s">
        <v>79</v>
      </c>
      <c r="C2" s="22" t="s">
        <v>23</v>
      </c>
      <c r="D2" s="22" t="s">
        <v>24</v>
      </c>
      <c r="E2" s="17" t="s">
        <v>25</v>
      </c>
    </row>
    <row r="3" spans="2:5" x14ac:dyDescent="0.15">
      <c r="B3" s="18" t="s">
        <v>2</v>
      </c>
      <c r="C3" s="15" t="s">
        <v>86</v>
      </c>
      <c r="D3" s="15" t="s">
        <v>26</v>
      </c>
      <c r="E3" s="19" t="s">
        <v>115</v>
      </c>
    </row>
    <row r="4" spans="2:5" x14ac:dyDescent="0.15">
      <c r="B4" s="18" t="s">
        <v>5</v>
      </c>
      <c r="C4" s="15" t="s">
        <v>87</v>
      </c>
      <c r="D4" s="15" t="s">
        <v>27</v>
      </c>
      <c r="E4" s="19" t="s">
        <v>28</v>
      </c>
    </row>
    <row r="5" spans="2:5" x14ac:dyDescent="0.15">
      <c r="B5" s="18" t="s">
        <v>29</v>
      </c>
      <c r="C5" s="15" t="s">
        <v>89</v>
      </c>
      <c r="D5" s="15" t="s">
        <v>30</v>
      </c>
      <c r="E5" s="19" t="s">
        <v>31</v>
      </c>
    </row>
    <row r="6" spans="2:5" x14ac:dyDescent="0.15">
      <c r="B6" s="18" t="s">
        <v>32</v>
      </c>
      <c r="C6" s="15" t="s">
        <v>88</v>
      </c>
      <c r="D6" s="15" t="s">
        <v>33</v>
      </c>
      <c r="E6" s="19" t="s">
        <v>60</v>
      </c>
    </row>
    <row r="7" spans="2:5" x14ac:dyDescent="0.15">
      <c r="B7" s="18" t="s">
        <v>8</v>
      </c>
      <c r="C7" s="15" t="s">
        <v>80</v>
      </c>
      <c r="D7" s="15" t="s">
        <v>35</v>
      </c>
      <c r="E7" s="19" t="s">
        <v>9</v>
      </c>
    </row>
    <row r="8" spans="2:5" x14ac:dyDescent="0.15">
      <c r="B8" s="18" t="s">
        <v>9</v>
      </c>
      <c r="C8" s="15" t="s">
        <v>81</v>
      </c>
      <c r="D8" s="15" t="s">
        <v>36</v>
      </c>
      <c r="E8" s="19" t="s">
        <v>8</v>
      </c>
    </row>
    <row r="9" spans="2:5" x14ac:dyDescent="0.15">
      <c r="B9" s="18" t="s">
        <v>37</v>
      </c>
      <c r="C9" s="15" t="s">
        <v>82</v>
      </c>
      <c r="D9" s="15" t="s">
        <v>38</v>
      </c>
      <c r="E9" s="19" t="s">
        <v>39</v>
      </c>
    </row>
    <row r="10" spans="2:5" x14ac:dyDescent="0.15">
      <c r="B10" s="18" t="s">
        <v>39</v>
      </c>
      <c r="C10" s="15" t="s">
        <v>83</v>
      </c>
      <c r="D10" s="15" t="s">
        <v>40</v>
      </c>
      <c r="E10" s="19" t="s">
        <v>37</v>
      </c>
    </row>
    <row r="11" spans="2:5" x14ac:dyDescent="0.15">
      <c r="B11" s="18" t="s">
        <v>41</v>
      </c>
      <c r="C11" s="15" t="s">
        <v>61</v>
      </c>
      <c r="D11" s="15" t="s">
        <v>42</v>
      </c>
      <c r="E11" s="19" t="s">
        <v>62</v>
      </c>
    </row>
    <row r="12" spans="2:5" x14ac:dyDescent="0.15">
      <c r="B12" s="18" t="s">
        <v>43</v>
      </c>
      <c r="C12" s="15" t="s">
        <v>63</v>
      </c>
      <c r="D12" s="15" t="s">
        <v>44</v>
      </c>
      <c r="E12" s="19" t="s">
        <v>64</v>
      </c>
    </row>
    <row r="13" spans="2:5" x14ac:dyDescent="0.15">
      <c r="B13" s="18" t="s">
        <v>45</v>
      </c>
      <c r="C13" s="15" t="s">
        <v>65</v>
      </c>
      <c r="D13" s="15" t="s">
        <v>46</v>
      </c>
      <c r="E13" s="19" t="s">
        <v>66</v>
      </c>
    </row>
    <row r="14" spans="2:5" x14ac:dyDescent="0.15">
      <c r="B14" s="18" t="s">
        <v>34</v>
      </c>
      <c r="C14" s="15" t="s">
        <v>67</v>
      </c>
      <c r="D14" s="15" t="s">
        <v>47</v>
      </c>
      <c r="E14" s="19" t="s">
        <v>68</v>
      </c>
    </row>
    <row r="15" spans="2:5" x14ac:dyDescent="0.15">
      <c r="B15" s="18" t="s">
        <v>122</v>
      </c>
      <c r="C15" s="15" t="s">
        <v>84</v>
      </c>
      <c r="D15" s="15" t="s">
        <v>116</v>
      </c>
      <c r="E15" s="19" t="s">
        <v>69</v>
      </c>
    </row>
    <row r="16" spans="2:5" x14ac:dyDescent="0.15">
      <c r="B16" s="18" t="s">
        <v>69</v>
      </c>
      <c r="C16" s="15" t="s">
        <v>85</v>
      </c>
      <c r="D16" s="15" t="s">
        <v>117</v>
      </c>
      <c r="E16" s="19" t="s">
        <v>122</v>
      </c>
    </row>
    <row r="17" spans="2:5" x14ac:dyDescent="0.15">
      <c r="B17" s="18" t="s">
        <v>16</v>
      </c>
      <c r="C17" s="15" t="s">
        <v>70</v>
      </c>
      <c r="D17" s="15" t="s">
        <v>71</v>
      </c>
      <c r="E17" s="19" t="s">
        <v>48</v>
      </c>
    </row>
    <row r="18" spans="2:5" x14ac:dyDescent="0.15">
      <c r="B18" s="18" t="s">
        <v>107</v>
      </c>
      <c r="C18" s="15" t="s">
        <v>72</v>
      </c>
      <c r="D18" s="15" t="s">
        <v>73</v>
      </c>
      <c r="E18" s="19" t="s">
        <v>74</v>
      </c>
    </row>
    <row r="19" spans="2:5" x14ac:dyDescent="0.15">
      <c r="B19" s="18" t="s">
        <v>17</v>
      </c>
      <c r="C19" s="15" t="s">
        <v>50</v>
      </c>
      <c r="D19" s="15" t="s">
        <v>51</v>
      </c>
      <c r="E19" s="19" t="s">
        <v>68</v>
      </c>
    </row>
    <row r="20" spans="2:5" x14ac:dyDescent="0.15">
      <c r="B20" s="18" t="s">
        <v>18</v>
      </c>
      <c r="C20" s="15" t="s">
        <v>75</v>
      </c>
      <c r="D20" s="15" t="s">
        <v>118</v>
      </c>
      <c r="E20" s="19" t="s">
        <v>52</v>
      </c>
    </row>
    <row r="21" spans="2:5" x14ac:dyDescent="0.15">
      <c r="B21" s="18" t="s">
        <v>49</v>
      </c>
      <c r="C21" s="15" t="s">
        <v>53</v>
      </c>
      <c r="D21" s="15" t="s">
        <v>54</v>
      </c>
      <c r="E21" s="19" t="s">
        <v>76</v>
      </c>
    </row>
    <row r="22" spans="2:5" x14ac:dyDescent="0.15">
      <c r="B22" s="18" t="s">
        <v>52</v>
      </c>
      <c r="C22" s="15" t="s">
        <v>55</v>
      </c>
      <c r="D22" s="15" t="s">
        <v>56</v>
      </c>
      <c r="E22" s="19" t="s">
        <v>77</v>
      </c>
    </row>
    <row r="23" spans="2:5" x14ac:dyDescent="0.15">
      <c r="B23" s="18" t="s">
        <v>123</v>
      </c>
      <c r="C23" s="15" t="s">
        <v>57</v>
      </c>
      <c r="D23" s="15" t="s">
        <v>119</v>
      </c>
      <c r="E23" s="19" t="s">
        <v>22</v>
      </c>
    </row>
    <row r="24" spans="2:5" ht="14" thickBot="1" x14ac:dyDescent="0.2">
      <c r="B24" s="20" t="s">
        <v>22</v>
      </c>
      <c r="C24" s="23" t="s">
        <v>58</v>
      </c>
      <c r="D24" s="23" t="s">
        <v>120</v>
      </c>
      <c r="E24" s="21" t="s">
        <v>21</v>
      </c>
    </row>
    <row r="26" spans="2:5" x14ac:dyDescent="0.15">
      <c r="B26" s="1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2739-397C-8940-8C8F-14B89340A926}">
  <dimension ref="B2:AE23"/>
  <sheetViews>
    <sheetView showGridLines="0" zoomScaleNormal="100" workbookViewId="0">
      <selection activeCell="B16" sqref="B16"/>
    </sheetView>
  </sheetViews>
  <sheetFormatPr baseColWidth="10" defaultRowHeight="13" x14ac:dyDescent="0.15"/>
  <cols>
    <col min="1" max="1" width="5.33203125" customWidth="1"/>
    <col min="2" max="2" width="10.83203125" style="13"/>
    <col min="3" max="3" width="14.83203125" style="13" customWidth="1"/>
    <col min="4" max="4" width="18.1640625" style="13" customWidth="1"/>
    <col min="5" max="5" width="14.6640625" style="13" customWidth="1"/>
    <col min="6" max="6" width="15.33203125" style="13" customWidth="1"/>
    <col min="7" max="7" width="13.1640625" style="13" customWidth="1"/>
    <col min="8" max="11" width="12.5" style="13" customWidth="1"/>
    <col min="12" max="18" width="13.1640625" style="13" customWidth="1"/>
    <col min="19" max="19" width="13.5" style="13" customWidth="1"/>
    <col min="20" max="22" width="15.83203125" style="13" customWidth="1"/>
    <col min="23" max="23" width="13.33203125" style="13" customWidth="1"/>
    <col min="24" max="25" width="9.83203125" style="13" customWidth="1"/>
    <col min="26" max="26" width="11.83203125" style="13" customWidth="1"/>
    <col min="27" max="27" width="10.83203125" style="13"/>
    <col min="28" max="28" width="12.6640625" style="13" bestFit="1" customWidth="1"/>
    <col min="29" max="30" width="10.83203125" style="13" customWidth="1"/>
    <col min="31" max="31" width="11.5" customWidth="1"/>
  </cols>
  <sheetData>
    <row r="2" spans="2:31" ht="50" customHeight="1" x14ac:dyDescent="0.15">
      <c r="B2" s="1" t="s">
        <v>125</v>
      </c>
      <c r="C2" s="2" t="s">
        <v>0</v>
      </c>
      <c r="D2" s="2" t="s">
        <v>1</v>
      </c>
      <c r="E2" s="3" t="s">
        <v>2</v>
      </c>
      <c r="F2" s="2" t="s">
        <v>3</v>
      </c>
      <c r="G2" s="2" t="s">
        <v>4</v>
      </c>
      <c r="H2" s="3" t="s">
        <v>5</v>
      </c>
      <c r="I2" s="2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2" t="s">
        <v>108</v>
      </c>
      <c r="T2" s="2" t="s">
        <v>109</v>
      </c>
      <c r="U2" s="2" t="s">
        <v>104</v>
      </c>
      <c r="V2" s="3" t="s">
        <v>59</v>
      </c>
      <c r="W2" s="3" t="s">
        <v>124</v>
      </c>
      <c r="X2" s="4" t="s">
        <v>16</v>
      </c>
      <c r="Y2" s="3" t="s">
        <v>107</v>
      </c>
      <c r="Z2" s="3" t="s">
        <v>17</v>
      </c>
      <c r="AA2" s="5" t="s">
        <v>18</v>
      </c>
      <c r="AB2" s="5" t="s">
        <v>19</v>
      </c>
      <c r="AC2" s="3" t="s">
        <v>20</v>
      </c>
      <c r="AD2" s="5" t="s">
        <v>22</v>
      </c>
      <c r="AE2" s="3" t="s">
        <v>123</v>
      </c>
    </row>
    <row r="3" spans="2:31" ht="15" x14ac:dyDescent="0.2">
      <c r="B3" s="33">
        <v>45658</v>
      </c>
      <c r="C3" s="6">
        <v>1500000</v>
      </c>
      <c r="D3" s="6">
        <v>250000</v>
      </c>
      <c r="E3" s="7">
        <f>SUM(C3:D3)</f>
        <v>1750000</v>
      </c>
      <c r="F3" s="8">
        <v>250</v>
      </c>
      <c r="G3" s="8">
        <v>1350</v>
      </c>
      <c r="H3" s="8">
        <f t="shared" ref="H3:H14" si="0">SUM(F3:G3)</f>
        <v>1600</v>
      </c>
      <c r="I3" s="8">
        <v>850</v>
      </c>
      <c r="J3" s="8">
        <f>SUM(H3+I3)</f>
        <v>2450</v>
      </c>
      <c r="K3" s="9">
        <f t="shared" ref="K3:K10" si="1">SUM(G3/H3)</f>
        <v>0.84375</v>
      </c>
      <c r="L3" s="9">
        <f t="shared" ref="L3:L10" si="2">SUM(F3/H3)</f>
        <v>0.15625</v>
      </c>
      <c r="M3" s="9">
        <f>SUM(H3/J3)</f>
        <v>0.65306122448979587</v>
      </c>
      <c r="N3" s="9">
        <f>SUM(I3/J3)</f>
        <v>0.34693877551020408</v>
      </c>
      <c r="O3" s="10">
        <f>SUM(E3/G3)</f>
        <v>1296.2962962962963</v>
      </c>
      <c r="P3" s="10">
        <f>SUM(E3/F3)</f>
        <v>7000</v>
      </c>
      <c r="Q3" s="10">
        <f>SUM(E3/I3)</f>
        <v>2058.8235294117649</v>
      </c>
      <c r="R3" s="10">
        <f>SUM(E3/J3)</f>
        <v>714.28571428571433</v>
      </c>
      <c r="S3" s="6">
        <v>1000000</v>
      </c>
      <c r="T3" s="6">
        <v>400000</v>
      </c>
      <c r="U3" s="6">
        <v>80000</v>
      </c>
      <c r="V3" s="9">
        <f>SUM(U3/S3)</f>
        <v>0.08</v>
      </c>
      <c r="W3" s="9">
        <f>SUM(T3/S3)</f>
        <v>0.4</v>
      </c>
      <c r="X3" s="11">
        <v>1250</v>
      </c>
      <c r="Y3" s="11">
        <f>SUM(T3/H3)</f>
        <v>250</v>
      </c>
      <c r="Z3" s="11">
        <f>SUM(S3/H3)</f>
        <v>625</v>
      </c>
      <c r="AA3" s="11">
        <f>SUM(T3/G3)</f>
        <v>296.2962962962963</v>
      </c>
      <c r="AB3" s="28">
        <f>SUM(X3/Z3)</f>
        <v>2</v>
      </c>
      <c r="AC3" s="28">
        <f>SUM(X3/AA3)</f>
        <v>4.21875</v>
      </c>
      <c r="AD3" s="28">
        <f>SUM(E3/S3)</f>
        <v>1.75</v>
      </c>
      <c r="AE3" s="12">
        <f>SUM(E3-S3)/S3</f>
        <v>0.75</v>
      </c>
    </row>
    <row r="4" spans="2:31" ht="15" x14ac:dyDescent="0.2">
      <c r="B4" s="33">
        <v>45689</v>
      </c>
      <c r="C4" s="6">
        <v>2500000</v>
      </c>
      <c r="D4" s="6">
        <v>1250000</v>
      </c>
      <c r="E4" s="7">
        <f t="shared" ref="E4:E14" si="3">SUM(C4:D4)</f>
        <v>3750000</v>
      </c>
      <c r="F4" s="8">
        <v>525</v>
      </c>
      <c r="G4" s="8">
        <v>1500</v>
      </c>
      <c r="H4" s="8">
        <f t="shared" si="0"/>
        <v>2025</v>
      </c>
      <c r="I4" s="8">
        <v>2250</v>
      </c>
      <c r="J4" s="8">
        <f t="shared" ref="J4:J10" si="4">SUM(H4+I4)</f>
        <v>4275</v>
      </c>
      <c r="K4" s="9">
        <f t="shared" si="1"/>
        <v>0.7407407407407407</v>
      </c>
      <c r="L4" s="9">
        <f t="shared" si="2"/>
        <v>0.25925925925925924</v>
      </c>
      <c r="M4" s="9">
        <f t="shared" ref="M4:M10" si="5">SUM(H4/J4)</f>
        <v>0.47368421052631576</v>
      </c>
      <c r="N4" s="9">
        <f t="shared" ref="N4:N10" si="6">SUM(I4/J4)</f>
        <v>0.52631578947368418</v>
      </c>
      <c r="O4" s="10">
        <f t="shared" ref="O4:O10" si="7">SUM(E4/G4)</f>
        <v>2500</v>
      </c>
      <c r="P4" s="10">
        <f t="shared" ref="P4:P10" si="8">SUM(E4/F4)</f>
        <v>7142.8571428571431</v>
      </c>
      <c r="Q4" s="10">
        <f t="shared" ref="Q4:Q10" si="9">SUM(E4/I4)</f>
        <v>1666.6666666666667</v>
      </c>
      <c r="R4" s="10">
        <f t="shared" ref="R4:R10" si="10">SUM(E4/J4)</f>
        <v>877.19298245614038</v>
      </c>
      <c r="S4" s="6">
        <v>3000000</v>
      </c>
      <c r="T4" s="6">
        <v>1250000</v>
      </c>
      <c r="U4" s="6">
        <v>250000</v>
      </c>
      <c r="V4" s="9">
        <f t="shared" ref="V4:V10" si="11">SUM(U4/S4)</f>
        <v>8.3333333333333329E-2</v>
      </c>
      <c r="W4" s="9">
        <f t="shared" ref="W4:W10" si="12">SUM(T4/S4)</f>
        <v>0.41666666666666669</v>
      </c>
      <c r="X4" s="11">
        <v>1500</v>
      </c>
      <c r="Y4" s="11">
        <f t="shared" ref="Y4:Y10" si="13">SUM(T4/H4)</f>
        <v>617.28395061728395</v>
      </c>
      <c r="Z4" s="11">
        <f t="shared" ref="Z4:Z9" si="14">SUM(S4/H4)</f>
        <v>1481.4814814814815</v>
      </c>
      <c r="AA4" s="11">
        <f t="shared" ref="AA4:AA10" si="15">SUM(T4/G4)</f>
        <v>833.33333333333337</v>
      </c>
      <c r="AB4" s="28">
        <f t="shared" ref="AB4:AB10" si="16">SUM(X4/Z4)</f>
        <v>1.0125</v>
      </c>
      <c r="AC4" s="28">
        <f t="shared" ref="AC4:AC10" si="17">SUM(X4/AA4)</f>
        <v>1.7999999999999998</v>
      </c>
      <c r="AD4" s="28">
        <f t="shared" ref="AD4:AD10" si="18">SUM(E4/S4)</f>
        <v>1.25</v>
      </c>
      <c r="AE4" s="12">
        <f t="shared" ref="AE4:AE10" si="19">SUM(E4-S4)/S4</f>
        <v>0.25</v>
      </c>
    </row>
    <row r="5" spans="2:31" ht="15" x14ac:dyDescent="0.2">
      <c r="B5" s="33">
        <v>45717</v>
      </c>
      <c r="C5" s="6">
        <v>2750000</v>
      </c>
      <c r="D5" s="6">
        <v>750000</v>
      </c>
      <c r="E5" s="7">
        <f t="shared" si="3"/>
        <v>3500000</v>
      </c>
      <c r="F5" s="8">
        <v>600</v>
      </c>
      <c r="G5" s="8">
        <v>1750</v>
      </c>
      <c r="H5" s="8">
        <f t="shared" si="0"/>
        <v>2350</v>
      </c>
      <c r="I5" s="8">
        <v>1250</v>
      </c>
      <c r="J5" s="8">
        <f t="shared" si="4"/>
        <v>3600</v>
      </c>
      <c r="K5" s="9">
        <f t="shared" si="1"/>
        <v>0.74468085106382975</v>
      </c>
      <c r="L5" s="9">
        <f t="shared" si="2"/>
        <v>0.25531914893617019</v>
      </c>
      <c r="M5" s="9">
        <f t="shared" si="5"/>
        <v>0.65277777777777779</v>
      </c>
      <c r="N5" s="9">
        <f t="shared" si="6"/>
        <v>0.34722222222222221</v>
      </c>
      <c r="O5" s="10">
        <f t="shared" si="7"/>
        <v>2000</v>
      </c>
      <c r="P5" s="10">
        <f t="shared" si="8"/>
        <v>5833.333333333333</v>
      </c>
      <c r="Q5" s="10">
        <f t="shared" si="9"/>
        <v>2800</v>
      </c>
      <c r="R5" s="10">
        <f t="shared" si="10"/>
        <v>972.22222222222217</v>
      </c>
      <c r="S5" s="6">
        <v>3250000</v>
      </c>
      <c r="T5" s="6">
        <v>1500000</v>
      </c>
      <c r="U5" s="6">
        <v>300000</v>
      </c>
      <c r="V5" s="9">
        <f t="shared" si="11"/>
        <v>9.2307692307692313E-2</v>
      </c>
      <c r="W5" s="9">
        <f t="shared" si="12"/>
        <v>0.46153846153846156</v>
      </c>
      <c r="X5" s="11">
        <v>1600</v>
      </c>
      <c r="Y5" s="11">
        <f t="shared" si="13"/>
        <v>638.29787234042556</v>
      </c>
      <c r="Z5" s="11">
        <f t="shared" si="14"/>
        <v>1382.9787234042553</v>
      </c>
      <c r="AA5" s="11">
        <f t="shared" si="15"/>
        <v>857.14285714285711</v>
      </c>
      <c r="AB5" s="28">
        <f t="shared" si="16"/>
        <v>1.1569230769230769</v>
      </c>
      <c r="AC5" s="28">
        <f t="shared" si="17"/>
        <v>1.8666666666666667</v>
      </c>
      <c r="AD5" s="28">
        <f t="shared" si="18"/>
        <v>1.0769230769230769</v>
      </c>
      <c r="AE5" s="12">
        <f t="shared" si="19"/>
        <v>7.6923076923076927E-2</v>
      </c>
    </row>
    <row r="6" spans="2:31" ht="15" x14ac:dyDescent="0.2">
      <c r="B6" s="33">
        <v>45748</v>
      </c>
      <c r="C6" s="6">
        <v>3200000</v>
      </c>
      <c r="D6" s="6">
        <v>2200000</v>
      </c>
      <c r="E6" s="7">
        <f t="shared" si="3"/>
        <v>5400000</v>
      </c>
      <c r="F6" s="8">
        <v>950</v>
      </c>
      <c r="G6" s="8">
        <v>3000</v>
      </c>
      <c r="H6" s="8">
        <f t="shared" si="0"/>
        <v>3950</v>
      </c>
      <c r="I6" s="8">
        <v>4500</v>
      </c>
      <c r="J6" s="8">
        <f t="shared" si="4"/>
        <v>8450</v>
      </c>
      <c r="K6" s="9">
        <f t="shared" si="1"/>
        <v>0.759493670886076</v>
      </c>
      <c r="L6" s="9">
        <f t="shared" si="2"/>
        <v>0.24050632911392406</v>
      </c>
      <c r="M6" s="9">
        <f t="shared" si="5"/>
        <v>0.46745562130177515</v>
      </c>
      <c r="N6" s="9">
        <f t="shared" si="6"/>
        <v>0.53254437869822491</v>
      </c>
      <c r="O6" s="10">
        <f t="shared" si="7"/>
        <v>1800</v>
      </c>
      <c r="P6" s="10">
        <f t="shared" si="8"/>
        <v>5684.2105263157891</v>
      </c>
      <c r="Q6" s="10">
        <f t="shared" si="9"/>
        <v>1200</v>
      </c>
      <c r="R6" s="10">
        <f t="shared" si="10"/>
        <v>639.05325443786978</v>
      </c>
      <c r="S6" s="6">
        <v>3500000</v>
      </c>
      <c r="T6" s="6">
        <v>1750000</v>
      </c>
      <c r="U6" s="6">
        <v>350000</v>
      </c>
      <c r="V6" s="9">
        <f t="shared" si="11"/>
        <v>0.1</v>
      </c>
      <c r="W6" s="9">
        <f t="shared" si="12"/>
        <v>0.5</v>
      </c>
      <c r="X6" s="11">
        <v>1650</v>
      </c>
      <c r="Y6" s="11">
        <f t="shared" si="13"/>
        <v>443.03797468354429</v>
      </c>
      <c r="Z6" s="11">
        <f t="shared" si="14"/>
        <v>886.07594936708858</v>
      </c>
      <c r="AA6" s="11">
        <f t="shared" si="15"/>
        <v>583.33333333333337</v>
      </c>
      <c r="AB6" s="28">
        <f t="shared" si="16"/>
        <v>1.8621428571428571</v>
      </c>
      <c r="AC6" s="28">
        <f t="shared" si="17"/>
        <v>2.8285714285714283</v>
      </c>
      <c r="AD6" s="28">
        <f t="shared" si="18"/>
        <v>1.5428571428571429</v>
      </c>
      <c r="AE6" s="12">
        <f t="shared" si="19"/>
        <v>0.54285714285714282</v>
      </c>
    </row>
    <row r="7" spans="2:31" ht="15" x14ac:dyDescent="0.2">
      <c r="B7" s="33">
        <v>45778</v>
      </c>
      <c r="C7" s="6">
        <v>3500000</v>
      </c>
      <c r="D7" s="6">
        <v>1750000</v>
      </c>
      <c r="E7" s="7">
        <f t="shared" si="3"/>
        <v>5250000</v>
      </c>
      <c r="F7" s="8">
        <v>875</v>
      </c>
      <c r="G7" s="8">
        <v>2750</v>
      </c>
      <c r="H7" s="8">
        <f t="shared" si="0"/>
        <v>3625</v>
      </c>
      <c r="I7" s="8">
        <v>3200</v>
      </c>
      <c r="J7" s="8">
        <f t="shared" si="4"/>
        <v>6825</v>
      </c>
      <c r="K7" s="9">
        <f t="shared" si="1"/>
        <v>0.75862068965517238</v>
      </c>
      <c r="L7" s="9">
        <f t="shared" si="2"/>
        <v>0.2413793103448276</v>
      </c>
      <c r="M7" s="9">
        <f t="shared" si="5"/>
        <v>0.53113553113553114</v>
      </c>
      <c r="N7" s="9">
        <f t="shared" si="6"/>
        <v>0.46886446886446886</v>
      </c>
      <c r="O7" s="10">
        <f t="shared" si="7"/>
        <v>1909.090909090909</v>
      </c>
      <c r="P7" s="10">
        <f t="shared" si="8"/>
        <v>6000</v>
      </c>
      <c r="Q7" s="10">
        <f t="shared" si="9"/>
        <v>1640.625</v>
      </c>
      <c r="R7" s="10">
        <f t="shared" si="10"/>
        <v>769.23076923076928</v>
      </c>
      <c r="S7" s="6">
        <v>4000000</v>
      </c>
      <c r="T7" s="6">
        <v>1950000</v>
      </c>
      <c r="U7" s="6">
        <v>390000</v>
      </c>
      <c r="V7" s="9">
        <f t="shared" si="11"/>
        <v>9.7500000000000003E-2</v>
      </c>
      <c r="W7" s="9">
        <f t="shared" si="12"/>
        <v>0.48749999999999999</v>
      </c>
      <c r="X7" s="11">
        <v>1700</v>
      </c>
      <c r="Y7" s="11">
        <f t="shared" si="13"/>
        <v>537.93103448275861</v>
      </c>
      <c r="Z7" s="11">
        <f t="shared" si="14"/>
        <v>1103.4482758620691</v>
      </c>
      <c r="AA7" s="11">
        <f t="shared" si="15"/>
        <v>709.09090909090912</v>
      </c>
      <c r="AB7" s="28">
        <f>SUM(X7/Z7)</f>
        <v>1.5406249999999999</v>
      </c>
      <c r="AC7" s="28">
        <f t="shared" si="17"/>
        <v>2.3974358974358974</v>
      </c>
      <c r="AD7" s="28">
        <f t="shared" si="18"/>
        <v>1.3125</v>
      </c>
      <c r="AE7" s="12">
        <f t="shared" si="19"/>
        <v>0.3125</v>
      </c>
    </row>
    <row r="8" spans="2:31" ht="15" x14ac:dyDescent="0.2">
      <c r="B8" s="33">
        <v>45809</v>
      </c>
      <c r="C8" s="6">
        <v>3750000</v>
      </c>
      <c r="D8" s="6">
        <v>1900000</v>
      </c>
      <c r="E8" s="7">
        <f t="shared" si="3"/>
        <v>5650000</v>
      </c>
      <c r="F8" s="8">
        <v>1250</v>
      </c>
      <c r="G8" s="8">
        <v>3500</v>
      </c>
      <c r="H8" s="8">
        <f t="shared" si="0"/>
        <v>4750</v>
      </c>
      <c r="I8" s="8">
        <v>3750</v>
      </c>
      <c r="J8" s="8">
        <f t="shared" si="4"/>
        <v>8500</v>
      </c>
      <c r="K8" s="9">
        <f t="shared" si="1"/>
        <v>0.73684210526315785</v>
      </c>
      <c r="L8" s="9">
        <f t="shared" si="2"/>
        <v>0.26315789473684209</v>
      </c>
      <c r="M8" s="9">
        <f t="shared" si="5"/>
        <v>0.55882352941176472</v>
      </c>
      <c r="N8" s="9">
        <f t="shared" si="6"/>
        <v>0.44117647058823528</v>
      </c>
      <c r="O8" s="10">
        <f t="shared" si="7"/>
        <v>1614.2857142857142</v>
      </c>
      <c r="P8" s="10">
        <f t="shared" si="8"/>
        <v>4520</v>
      </c>
      <c r="Q8" s="10">
        <f t="shared" si="9"/>
        <v>1506.6666666666667</v>
      </c>
      <c r="R8" s="10">
        <f t="shared" si="10"/>
        <v>664.70588235294122</v>
      </c>
      <c r="S8" s="6">
        <v>4250000</v>
      </c>
      <c r="T8" s="6">
        <v>2000000</v>
      </c>
      <c r="U8" s="6">
        <v>400000</v>
      </c>
      <c r="V8" s="9">
        <f t="shared" si="11"/>
        <v>9.4117647058823528E-2</v>
      </c>
      <c r="W8" s="9">
        <f t="shared" si="12"/>
        <v>0.47058823529411764</v>
      </c>
      <c r="X8" s="11">
        <v>1950</v>
      </c>
      <c r="Y8" s="11">
        <f t="shared" si="13"/>
        <v>421.05263157894734</v>
      </c>
      <c r="Z8" s="11">
        <f t="shared" si="14"/>
        <v>894.73684210526312</v>
      </c>
      <c r="AA8" s="11">
        <f t="shared" si="15"/>
        <v>571.42857142857144</v>
      </c>
      <c r="AB8" s="28">
        <f>SUM(X8/Z8)</f>
        <v>2.1794117647058826</v>
      </c>
      <c r="AC8" s="28">
        <f t="shared" si="17"/>
        <v>3.4125000000000001</v>
      </c>
      <c r="AD8" s="28">
        <f t="shared" si="18"/>
        <v>1.3294117647058823</v>
      </c>
      <c r="AE8" s="12">
        <f t="shared" si="19"/>
        <v>0.32941176470588235</v>
      </c>
    </row>
    <row r="9" spans="2:31" ht="15" x14ac:dyDescent="0.2">
      <c r="B9" s="33">
        <v>45839</v>
      </c>
      <c r="C9" s="6">
        <v>4000000</v>
      </c>
      <c r="D9" s="6">
        <v>2000000</v>
      </c>
      <c r="E9" s="7">
        <f t="shared" si="3"/>
        <v>6000000</v>
      </c>
      <c r="F9" s="8">
        <v>1450</v>
      </c>
      <c r="G9" s="8">
        <v>4000</v>
      </c>
      <c r="H9" s="8">
        <f t="shared" si="0"/>
        <v>5450</v>
      </c>
      <c r="I9" s="8">
        <v>3950</v>
      </c>
      <c r="J9" s="8">
        <f t="shared" si="4"/>
        <v>9400</v>
      </c>
      <c r="K9" s="9">
        <f t="shared" si="1"/>
        <v>0.73394495412844041</v>
      </c>
      <c r="L9" s="9">
        <f t="shared" si="2"/>
        <v>0.26605504587155965</v>
      </c>
      <c r="M9" s="9">
        <f t="shared" si="5"/>
        <v>0.57978723404255317</v>
      </c>
      <c r="N9" s="9">
        <f t="shared" si="6"/>
        <v>0.42021276595744683</v>
      </c>
      <c r="O9" s="10">
        <f t="shared" si="7"/>
        <v>1500</v>
      </c>
      <c r="P9" s="10">
        <f t="shared" si="8"/>
        <v>4137.9310344827591</v>
      </c>
      <c r="Q9" s="10">
        <f t="shared" si="9"/>
        <v>1518.9873417721519</v>
      </c>
      <c r="R9" s="10">
        <f t="shared" si="10"/>
        <v>638.29787234042556</v>
      </c>
      <c r="S9" s="6">
        <v>4500000</v>
      </c>
      <c r="T9" s="6">
        <v>2200000</v>
      </c>
      <c r="U9" s="6">
        <v>440000</v>
      </c>
      <c r="V9" s="9">
        <f t="shared" si="11"/>
        <v>9.7777777777777783E-2</v>
      </c>
      <c r="W9" s="9">
        <f t="shared" si="12"/>
        <v>0.48888888888888887</v>
      </c>
      <c r="X9" s="11">
        <v>2100</v>
      </c>
      <c r="Y9" s="11">
        <f t="shared" si="13"/>
        <v>403.66972477064218</v>
      </c>
      <c r="Z9" s="11">
        <f t="shared" si="14"/>
        <v>825.6880733944954</v>
      </c>
      <c r="AA9" s="11">
        <f t="shared" si="15"/>
        <v>550</v>
      </c>
      <c r="AB9" s="28">
        <f t="shared" si="16"/>
        <v>2.5433333333333334</v>
      </c>
      <c r="AC9" s="28">
        <f t="shared" si="17"/>
        <v>3.8181818181818183</v>
      </c>
      <c r="AD9" s="28">
        <f t="shared" si="18"/>
        <v>1.3333333333333333</v>
      </c>
      <c r="AE9" s="12">
        <f t="shared" si="19"/>
        <v>0.33333333333333331</v>
      </c>
    </row>
    <row r="10" spans="2:31" ht="15" x14ac:dyDescent="0.2">
      <c r="B10" s="33">
        <v>45870</v>
      </c>
      <c r="C10" s="6">
        <v>3000000</v>
      </c>
      <c r="D10" s="6">
        <v>1200000</v>
      </c>
      <c r="E10" s="7">
        <f t="shared" si="3"/>
        <v>4200000</v>
      </c>
      <c r="F10" s="8">
        <v>1600</v>
      </c>
      <c r="G10" s="8">
        <v>5000</v>
      </c>
      <c r="H10" s="8">
        <f t="shared" si="0"/>
        <v>6600</v>
      </c>
      <c r="I10" s="8">
        <v>7250</v>
      </c>
      <c r="J10" s="8">
        <f t="shared" si="4"/>
        <v>13850</v>
      </c>
      <c r="K10" s="9">
        <f t="shared" si="1"/>
        <v>0.75757575757575757</v>
      </c>
      <c r="L10" s="9">
        <f t="shared" si="2"/>
        <v>0.24242424242424243</v>
      </c>
      <c r="M10" s="9">
        <f t="shared" si="5"/>
        <v>0.47653429602888087</v>
      </c>
      <c r="N10" s="9">
        <f t="shared" si="6"/>
        <v>0.52346570397111913</v>
      </c>
      <c r="O10" s="10">
        <f t="shared" si="7"/>
        <v>840</v>
      </c>
      <c r="P10" s="10">
        <f t="shared" si="8"/>
        <v>2625</v>
      </c>
      <c r="Q10" s="10">
        <f t="shared" si="9"/>
        <v>579.31034482758616</v>
      </c>
      <c r="R10" s="10">
        <f t="shared" si="10"/>
        <v>303.24909747292418</v>
      </c>
      <c r="S10" s="6">
        <v>4750000</v>
      </c>
      <c r="T10" s="6">
        <v>2500000</v>
      </c>
      <c r="U10" s="6">
        <v>500000</v>
      </c>
      <c r="V10" s="9">
        <f t="shared" si="11"/>
        <v>0.10526315789473684</v>
      </c>
      <c r="W10" s="9">
        <f t="shared" si="12"/>
        <v>0.52631578947368418</v>
      </c>
      <c r="X10" s="11">
        <v>2300</v>
      </c>
      <c r="Y10" s="11">
        <f t="shared" si="13"/>
        <v>378.78787878787881</v>
      </c>
      <c r="Z10" s="11">
        <f>SUM(S10/H10)</f>
        <v>719.69696969696975</v>
      </c>
      <c r="AA10" s="11">
        <f t="shared" si="15"/>
        <v>500</v>
      </c>
      <c r="AB10" s="28">
        <f t="shared" si="16"/>
        <v>3.1957894736842105</v>
      </c>
      <c r="AC10" s="28">
        <f t="shared" si="17"/>
        <v>4.5999999999999996</v>
      </c>
      <c r="AD10" s="28">
        <f t="shared" si="18"/>
        <v>0.88421052631578945</v>
      </c>
      <c r="AE10" s="12">
        <f t="shared" si="19"/>
        <v>-0.11578947368421053</v>
      </c>
    </row>
    <row r="11" spans="2:31" ht="15" x14ac:dyDescent="0.2">
      <c r="B11" s="33">
        <v>45901</v>
      </c>
      <c r="C11" s="6">
        <v>3500000</v>
      </c>
      <c r="D11" s="6">
        <v>1900000</v>
      </c>
      <c r="E11" s="7">
        <f t="shared" si="3"/>
        <v>5400000</v>
      </c>
      <c r="F11" s="8">
        <v>1750</v>
      </c>
      <c r="G11" s="8">
        <v>5500</v>
      </c>
      <c r="H11" s="8">
        <f t="shared" si="0"/>
        <v>7250</v>
      </c>
      <c r="I11" s="8">
        <v>8000</v>
      </c>
      <c r="J11" s="8">
        <f t="shared" ref="J11:J14" si="20">SUM(H11+I11)</f>
        <v>15250</v>
      </c>
      <c r="K11" s="9">
        <f t="shared" ref="K11:K14" si="21">SUM(G11/H11)</f>
        <v>0.75862068965517238</v>
      </c>
      <c r="L11" s="9">
        <f t="shared" ref="L11:L14" si="22">SUM(F11/H11)</f>
        <v>0.2413793103448276</v>
      </c>
      <c r="M11" s="9">
        <f t="shared" ref="M11:M14" si="23">SUM(H11/J11)</f>
        <v>0.47540983606557374</v>
      </c>
      <c r="N11" s="9">
        <f t="shared" ref="N11:N14" si="24">SUM(I11/J11)</f>
        <v>0.52459016393442626</v>
      </c>
      <c r="O11" s="10">
        <f t="shared" ref="O11:O14" si="25">SUM(E11/G11)</f>
        <v>981.81818181818187</v>
      </c>
      <c r="P11" s="10">
        <f t="shared" ref="P11:P14" si="26">SUM(E11/F11)</f>
        <v>3085.7142857142858</v>
      </c>
      <c r="Q11" s="10">
        <f t="shared" ref="Q11:Q14" si="27">SUM(E11/I11)</f>
        <v>675</v>
      </c>
      <c r="R11" s="10">
        <f t="shared" ref="R11:R14" si="28">SUM(E11/J11)</f>
        <v>354.09836065573768</v>
      </c>
      <c r="S11" s="6">
        <v>5000000</v>
      </c>
      <c r="T11" s="6">
        <v>2750000</v>
      </c>
      <c r="U11" s="6">
        <v>500000</v>
      </c>
      <c r="V11" s="9">
        <f t="shared" ref="V11:V14" si="29">SUM(U11/S11)</f>
        <v>0.1</v>
      </c>
      <c r="W11" s="9">
        <f t="shared" ref="W11:W14" si="30">SUM(T11/S11)</f>
        <v>0.55000000000000004</v>
      </c>
      <c r="X11" s="11">
        <v>2500</v>
      </c>
      <c r="Y11" s="11">
        <f t="shared" ref="Y11:Y14" si="31">SUM(T11/H11)</f>
        <v>379.31034482758622</v>
      </c>
      <c r="Z11" s="11">
        <f t="shared" ref="Z11:Z14" si="32">SUM(S11/H11)</f>
        <v>689.65517241379314</v>
      </c>
      <c r="AA11" s="11">
        <f t="shared" ref="AA11:AA14" si="33">SUM(T11/G11)</f>
        <v>500</v>
      </c>
      <c r="AB11" s="28">
        <f t="shared" ref="AB11:AB14" si="34">SUM(X11/Z11)</f>
        <v>3.625</v>
      </c>
      <c r="AC11" s="28">
        <f t="shared" ref="AC11:AC14" si="35">SUM(X11/AA11)</f>
        <v>5</v>
      </c>
      <c r="AD11" s="28">
        <f t="shared" ref="AD11:AD14" si="36">SUM(E11/S11)</f>
        <v>1.08</v>
      </c>
      <c r="AE11" s="12">
        <f t="shared" ref="AE11:AE14" si="37">SUM(E11-S11)/S11</f>
        <v>0.08</v>
      </c>
    </row>
    <row r="12" spans="2:31" ht="15" x14ac:dyDescent="0.2">
      <c r="B12" s="33">
        <v>45931</v>
      </c>
      <c r="C12" s="6">
        <v>4200000</v>
      </c>
      <c r="D12" s="6">
        <v>2000000</v>
      </c>
      <c r="E12" s="7">
        <f t="shared" si="3"/>
        <v>6200000</v>
      </c>
      <c r="F12" s="8">
        <v>2250</v>
      </c>
      <c r="G12" s="8">
        <v>6500</v>
      </c>
      <c r="H12" s="8">
        <f t="shared" si="0"/>
        <v>8750</v>
      </c>
      <c r="I12" s="8">
        <v>7500</v>
      </c>
      <c r="J12" s="8">
        <f t="shared" si="20"/>
        <v>16250</v>
      </c>
      <c r="K12" s="9">
        <f t="shared" si="21"/>
        <v>0.74285714285714288</v>
      </c>
      <c r="L12" s="9">
        <f t="shared" si="22"/>
        <v>0.25714285714285712</v>
      </c>
      <c r="M12" s="9">
        <f t="shared" si="23"/>
        <v>0.53846153846153844</v>
      </c>
      <c r="N12" s="9">
        <f t="shared" si="24"/>
        <v>0.46153846153846156</v>
      </c>
      <c r="O12" s="10">
        <f t="shared" si="25"/>
        <v>953.84615384615381</v>
      </c>
      <c r="P12" s="10">
        <f t="shared" si="26"/>
        <v>2755.5555555555557</v>
      </c>
      <c r="Q12" s="10">
        <f t="shared" si="27"/>
        <v>826.66666666666663</v>
      </c>
      <c r="R12" s="10">
        <f t="shared" si="28"/>
        <v>381.53846153846155</v>
      </c>
      <c r="S12" s="6">
        <v>5000000</v>
      </c>
      <c r="T12" s="6">
        <v>2750000</v>
      </c>
      <c r="U12" s="6">
        <v>500000</v>
      </c>
      <c r="V12" s="9">
        <f t="shared" si="29"/>
        <v>0.1</v>
      </c>
      <c r="W12" s="9">
        <f t="shared" si="30"/>
        <v>0.55000000000000004</v>
      </c>
      <c r="X12" s="11">
        <v>2500</v>
      </c>
      <c r="Y12" s="11">
        <f t="shared" si="31"/>
        <v>314.28571428571428</v>
      </c>
      <c r="Z12" s="11">
        <f t="shared" si="32"/>
        <v>571.42857142857144</v>
      </c>
      <c r="AA12" s="11">
        <f t="shared" si="33"/>
        <v>423.07692307692309</v>
      </c>
      <c r="AB12" s="28">
        <f t="shared" si="34"/>
        <v>4.375</v>
      </c>
      <c r="AC12" s="28">
        <f t="shared" si="35"/>
        <v>5.9090909090909092</v>
      </c>
      <c r="AD12" s="28">
        <f t="shared" si="36"/>
        <v>1.24</v>
      </c>
      <c r="AE12" s="12">
        <f t="shared" si="37"/>
        <v>0.24</v>
      </c>
    </row>
    <row r="13" spans="2:31" ht="15" x14ac:dyDescent="0.2">
      <c r="B13" s="33">
        <v>45962</v>
      </c>
      <c r="C13" s="6">
        <v>5000000</v>
      </c>
      <c r="D13" s="6">
        <v>2500000</v>
      </c>
      <c r="E13" s="7">
        <f t="shared" si="3"/>
        <v>7500000</v>
      </c>
      <c r="F13" s="8">
        <v>2500</v>
      </c>
      <c r="G13" s="8">
        <v>7250</v>
      </c>
      <c r="H13" s="8">
        <f t="shared" si="0"/>
        <v>9750</v>
      </c>
      <c r="I13" s="8">
        <v>8200</v>
      </c>
      <c r="J13" s="8">
        <f t="shared" si="20"/>
        <v>17950</v>
      </c>
      <c r="K13" s="9">
        <f t="shared" si="21"/>
        <v>0.74358974358974361</v>
      </c>
      <c r="L13" s="9">
        <f t="shared" si="22"/>
        <v>0.25641025641025639</v>
      </c>
      <c r="M13" s="9">
        <f t="shared" si="23"/>
        <v>0.54317548746518107</v>
      </c>
      <c r="N13" s="9">
        <f t="shared" si="24"/>
        <v>0.45682451253481893</v>
      </c>
      <c r="O13" s="10">
        <f t="shared" si="25"/>
        <v>1034.4827586206898</v>
      </c>
      <c r="P13" s="10">
        <f t="shared" si="26"/>
        <v>3000</v>
      </c>
      <c r="Q13" s="10">
        <f t="shared" si="27"/>
        <v>914.63414634146341</v>
      </c>
      <c r="R13" s="10">
        <f t="shared" si="28"/>
        <v>417.82729805013929</v>
      </c>
      <c r="S13" s="6">
        <v>6000000</v>
      </c>
      <c r="T13" s="6">
        <v>3500000</v>
      </c>
      <c r="U13" s="6">
        <v>900000</v>
      </c>
      <c r="V13" s="9">
        <f t="shared" si="29"/>
        <v>0.15</v>
      </c>
      <c r="W13" s="9">
        <f t="shared" si="30"/>
        <v>0.58333333333333337</v>
      </c>
      <c r="X13" s="11">
        <v>2900</v>
      </c>
      <c r="Y13" s="11">
        <f t="shared" si="31"/>
        <v>358.97435897435895</v>
      </c>
      <c r="Z13" s="11">
        <f t="shared" si="32"/>
        <v>615.38461538461536</v>
      </c>
      <c r="AA13" s="11">
        <f t="shared" si="33"/>
        <v>482.75862068965517</v>
      </c>
      <c r="AB13" s="28">
        <f t="shared" si="34"/>
        <v>4.7125000000000004</v>
      </c>
      <c r="AC13" s="28">
        <f t="shared" si="35"/>
        <v>6.0071428571428571</v>
      </c>
      <c r="AD13" s="28">
        <f t="shared" si="36"/>
        <v>1.25</v>
      </c>
      <c r="AE13" s="12">
        <f t="shared" si="37"/>
        <v>0.25</v>
      </c>
    </row>
    <row r="14" spans="2:31" ht="15" x14ac:dyDescent="0.2">
      <c r="B14" s="33">
        <v>45992</v>
      </c>
      <c r="C14" s="6">
        <v>5500000</v>
      </c>
      <c r="D14" s="6">
        <v>2500000</v>
      </c>
      <c r="E14" s="7">
        <f t="shared" si="3"/>
        <v>8000000</v>
      </c>
      <c r="F14" s="8">
        <v>2750</v>
      </c>
      <c r="G14" s="8">
        <v>8000</v>
      </c>
      <c r="H14" s="8">
        <f t="shared" si="0"/>
        <v>10750</v>
      </c>
      <c r="I14" s="8">
        <v>8000</v>
      </c>
      <c r="J14" s="8">
        <f t="shared" si="20"/>
        <v>18750</v>
      </c>
      <c r="K14" s="9">
        <f t="shared" si="21"/>
        <v>0.7441860465116279</v>
      </c>
      <c r="L14" s="9">
        <f t="shared" si="22"/>
        <v>0.2558139534883721</v>
      </c>
      <c r="M14" s="9">
        <f t="shared" si="23"/>
        <v>0.57333333333333336</v>
      </c>
      <c r="N14" s="9">
        <f t="shared" si="24"/>
        <v>0.42666666666666669</v>
      </c>
      <c r="O14" s="10">
        <f t="shared" si="25"/>
        <v>1000</v>
      </c>
      <c r="P14" s="10">
        <f t="shared" si="26"/>
        <v>2909.090909090909</v>
      </c>
      <c r="Q14" s="10">
        <f t="shared" si="27"/>
        <v>1000</v>
      </c>
      <c r="R14" s="10">
        <f t="shared" si="28"/>
        <v>426.66666666666669</v>
      </c>
      <c r="S14" s="6">
        <v>6500000</v>
      </c>
      <c r="T14" s="6">
        <v>3750000</v>
      </c>
      <c r="U14" s="6">
        <v>750000</v>
      </c>
      <c r="V14" s="9">
        <f t="shared" si="29"/>
        <v>0.11538461538461539</v>
      </c>
      <c r="W14" s="9">
        <f t="shared" si="30"/>
        <v>0.57692307692307687</v>
      </c>
      <c r="X14" s="11">
        <v>2900</v>
      </c>
      <c r="Y14" s="11">
        <f t="shared" si="31"/>
        <v>348.83720930232556</v>
      </c>
      <c r="Z14" s="11">
        <f t="shared" si="32"/>
        <v>604.65116279069764</v>
      </c>
      <c r="AA14" s="11">
        <f t="shared" si="33"/>
        <v>468.75</v>
      </c>
      <c r="AB14" s="28">
        <f t="shared" si="34"/>
        <v>4.796153846153846</v>
      </c>
      <c r="AC14" s="28">
        <f t="shared" si="35"/>
        <v>6.1866666666666665</v>
      </c>
      <c r="AD14" s="28">
        <f t="shared" si="36"/>
        <v>1.2307692307692308</v>
      </c>
      <c r="AE14" s="12">
        <f t="shared" si="37"/>
        <v>0.23076923076923078</v>
      </c>
    </row>
    <row r="15" spans="2:31" x14ac:dyDescent="0.15"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2:31" s="13" customFormat="1" x14ac:dyDescent="0.15"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AE16"/>
    </row>
    <row r="17" spans="6:31" s="13" customFormat="1" x14ac:dyDescent="0.15"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AE17"/>
    </row>
    <row r="18" spans="6:31" s="13" customFormat="1" x14ac:dyDescent="0.15"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AE18"/>
    </row>
    <row r="19" spans="6:31" s="13" customFormat="1" x14ac:dyDescent="0.15"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AE19"/>
    </row>
    <row r="20" spans="6:31" s="13" customFormat="1" x14ac:dyDescent="0.15"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AE20"/>
    </row>
    <row r="21" spans="6:31" s="13" customFormat="1" x14ac:dyDescent="0.15"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AE21"/>
    </row>
    <row r="22" spans="6:31" s="13" customFormat="1" x14ac:dyDescent="0.15"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AE22"/>
    </row>
    <row r="23" spans="6:31" s="13" customFormat="1" x14ac:dyDescent="0.15"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AE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E81E-4D23-CD4B-94EA-998D54489CFF}">
  <dimension ref="B2:H14"/>
  <sheetViews>
    <sheetView workbookViewId="0">
      <selection activeCell="B16" sqref="B16"/>
    </sheetView>
  </sheetViews>
  <sheetFormatPr baseColWidth="10" defaultRowHeight="13" x14ac:dyDescent="0.15"/>
  <cols>
    <col min="3" max="3" width="20" customWidth="1"/>
    <col min="4" max="4" width="23.6640625" customWidth="1"/>
    <col min="5" max="5" width="18.33203125" customWidth="1"/>
  </cols>
  <sheetData>
    <row r="2" spans="2:8" ht="42" x14ac:dyDescent="0.15">
      <c r="B2" s="1" t="s">
        <v>125</v>
      </c>
      <c r="C2" s="2" t="s">
        <v>0</v>
      </c>
      <c r="D2" s="2" t="s">
        <v>1</v>
      </c>
      <c r="E2" s="3" t="s">
        <v>2</v>
      </c>
      <c r="F2" s="24" t="s">
        <v>126</v>
      </c>
      <c r="G2" s="24" t="s">
        <v>105</v>
      </c>
      <c r="H2" s="24" t="s">
        <v>106</v>
      </c>
    </row>
    <row r="3" spans="2:8" ht="15" x14ac:dyDescent="0.2">
      <c r="B3" s="33">
        <v>45658</v>
      </c>
      <c r="C3" s="6">
        <v>1500000</v>
      </c>
      <c r="D3" s="6">
        <v>250000</v>
      </c>
      <c r="E3" s="7">
        <f>SUM(C3:D3)</f>
        <v>1750000</v>
      </c>
      <c r="F3" s="25"/>
      <c r="G3" s="27">
        <f>SUM(C3/E3)</f>
        <v>0.8571428571428571</v>
      </c>
      <c r="H3" s="27">
        <f>SUM(D3/E3)</f>
        <v>0.14285714285714285</v>
      </c>
    </row>
    <row r="4" spans="2:8" ht="15" x14ac:dyDescent="0.2">
      <c r="B4" s="33">
        <v>45689</v>
      </c>
      <c r="C4" s="6">
        <v>2500000</v>
      </c>
      <c r="D4" s="6">
        <v>1250000</v>
      </c>
      <c r="E4" s="7">
        <f t="shared" ref="E4:E14" si="0">SUM(C4:D4)</f>
        <v>3750000</v>
      </c>
      <c r="F4" s="26">
        <f>SUM(E4-E3)/E3</f>
        <v>1.1428571428571428</v>
      </c>
      <c r="G4" s="27">
        <f t="shared" ref="G4:G9" si="1">SUM(C4/E4)</f>
        <v>0.66666666666666663</v>
      </c>
      <c r="H4" s="27">
        <f t="shared" ref="H4:H10" si="2">SUM(D4/E4)</f>
        <v>0.33333333333333331</v>
      </c>
    </row>
    <row r="5" spans="2:8" ht="15" x14ac:dyDescent="0.2">
      <c r="B5" s="33">
        <v>45717</v>
      </c>
      <c r="C5" s="6">
        <v>2750000</v>
      </c>
      <c r="D5" s="6">
        <v>750000</v>
      </c>
      <c r="E5" s="7">
        <f t="shared" si="0"/>
        <v>3500000</v>
      </c>
      <c r="F5" s="26">
        <f t="shared" ref="F5:F9" si="3">SUM(E5-E4)/E4</f>
        <v>-6.6666666666666666E-2</v>
      </c>
      <c r="G5" s="27">
        <f t="shared" si="1"/>
        <v>0.7857142857142857</v>
      </c>
      <c r="H5" s="27">
        <f t="shared" si="2"/>
        <v>0.21428571428571427</v>
      </c>
    </row>
    <row r="6" spans="2:8" ht="15" x14ac:dyDescent="0.2">
      <c r="B6" s="33">
        <v>45748</v>
      </c>
      <c r="C6" s="6">
        <v>3200000</v>
      </c>
      <c r="D6" s="6">
        <v>2200000</v>
      </c>
      <c r="E6" s="7">
        <f t="shared" si="0"/>
        <v>5400000</v>
      </c>
      <c r="F6" s="26">
        <f t="shared" si="3"/>
        <v>0.54285714285714282</v>
      </c>
      <c r="G6" s="27">
        <f t="shared" si="1"/>
        <v>0.59259259259259256</v>
      </c>
      <c r="H6" s="27">
        <f t="shared" si="2"/>
        <v>0.40740740740740738</v>
      </c>
    </row>
    <row r="7" spans="2:8" ht="15" x14ac:dyDescent="0.2">
      <c r="B7" s="33">
        <v>45778</v>
      </c>
      <c r="C7" s="6">
        <v>3500000</v>
      </c>
      <c r="D7" s="6">
        <v>1750000</v>
      </c>
      <c r="E7" s="7">
        <f t="shared" si="0"/>
        <v>5250000</v>
      </c>
      <c r="F7" s="26">
        <f>SUM(E7-E6)/E6</f>
        <v>-2.7777777777777776E-2</v>
      </c>
      <c r="G7" s="27">
        <f t="shared" si="1"/>
        <v>0.66666666666666663</v>
      </c>
      <c r="H7" s="27">
        <f t="shared" si="2"/>
        <v>0.33333333333333331</v>
      </c>
    </row>
    <row r="8" spans="2:8" ht="15" x14ac:dyDescent="0.2">
      <c r="B8" s="33">
        <v>45809</v>
      </c>
      <c r="C8" s="6">
        <v>3750000</v>
      </c>
      <c r="D8" s="6">
        <v>1900000</v>
      </c>
      <c r="E8" s="7">
        <f t="shared" si="0"/>
        <v>5650000</v>
      </c>
      <c r="F8" s="26">
        <f t="shared" si="3"/>
        <v>7.6190476190476197E-2</v>
      </c>
      <c r="G8" s="27">
        <f t="shared" si="1"/>
        <v>0.66371681415929207</v>
      </c>
      <c r="H8" s="27">
        <f t="shared" si="2"/>
        <v>0.33628318584070799</v>
      </c>
    </row>
    <row r="9" spans="2:8" ht="15" x14ac:dyDescent="0.2">
      <c r="B9" s="33">
        <v>45839</v>
      </c>
      <c r="C9" s="6">
        <v>4000000</v>
      </c>
      <c r="D9" s="6">
        <v>2000000</v>
      </c>
      <c r="E9" s="7">
        <f t="shared" si="0"/>
        <v>6000000</v>
      </c>
      <c r="F9" s="26">
        <f t="shared" si="3"/>
        <v>6.1946902654867256E-2</v>
      </c>
      <c r="G9" s="27">
        <f t="shared" si="1"/>
        <v>0.66666666666666663</v>
      </c>
      <c r="H9" s="27">
        <f t="shared" si="2"/>
        <v>0.33333333333333331</v>
      </c>
    </row>
    <row r="10" spans="2:8" ht="15" x14ac:dyDescent="0.2">
      <c r="B10" s="33">
        <v>45870</v>
      </c>
      <c r="C10" s="6">
        <v>3000000</v>
      </c>
      <c r="D10" s="6">
        <v>1200000</v>
      </c>
      <c r="E10" s="7">
        <f t="shared" si="0"/>
        <v>4200000</v>
      </c>
      <c r="F10" s="26">
        <f>SUM(E10-E9)/E9</f>
        <v>-0.3</v>
      </c>
      <c r="G10" s="27">
        <f>SUM(C10/E10)</f>
        <v>0.7142857142857143</v>
      </c>
      <c r="H10" s="27">
        <f t="shared" si="2"/>
        <v>0.2857142857142857</v>
      </c>
    </row>
    <row r="11" spans="2:8" ht="15" x14ac:dyDescent="0.2">
      <c r="B11" s="33">
        <v>45901</v>
      </c>
      <c r="C11" s="6">
        <v>3500000</v>
      </c>
      <c r="D11" s="6">
        <v>1900000</v>
      </c>
      <c r="E11" s="7">
        <f t="shared" si="0"/>
        <v>5400000</v>
      </c>
      <c r="F11" s="26">
        <f t="shared" ref="F11:F13" si="4">SUM(E11-E10)/E10</f>
        <v>0.2857142857142857</v>
      </c>
      <c r="G11" s="27">
        <f t="shared" ref="G11:G13" si="5">SUM(C11/E11)</f>
        <v>0.64814814814814814</v>
      </c>
      <c r="H11" s="27">
        <f t="shared" ref="H11:H13" si="6">SUM(D11/E11)</f>
        <v>0.35185185185185186</v>
      </c>
    </row>
    <row r="12" spans="2:8" ht="15" x14ac:dyDescent="0.2">
      <c r="B12" s="33">
        <v>45931</v>
      </c>
      <c r="C12" s="6">
        <v>4200000</v>
      </c>
      <c r="D12" s="6">
        <v>2000000</v>
      </c>
      <c r="E12" s="7">
        <f t="shared" si="0"/>
        <v>6200000</v>
      </c>
      <c r="F12" s="26">
        <f t="shared" si="4"/>
        <v>0.14814814814814814</v>
      </c>
      <c r="G12" s="27">
        <f t="shared" si="5"/>
        <v>0.67741935483870963</v>
      </c>
      <c r="H12" s="27">
        <f t="shared" si="6"/>
        <v>0.32258064516129031</v>
      </c>
    </row>
    <row r="13" spans="2:8" ht="15" x14ac:dyDescent="0.2">
      <c r="B13" s="33">
        <v>45962</v>
      </c>
      <c r="C13" s="6">
        <v>5000000</v>
      </c>
      <c r="D13" s="6">
        <v>2500000</v>
      </c>
      <c r="E13" s="7">
        <f t="shared" si="0"/>
        <v>7500000</v>
      </c>
      <c r="F13" s="26">
        <f t="shared" si="4"/>
        <v>0.20967741935483872</v>
      </c>
      <c r="G13" s="27">
        <f t="shared" si="5"/>
        <v>0.66666666666666663</v>
      </c>
      <c r="H13" s="27">
        <f t="shared" si="6"/>
        <v>0.33333333333333331</v>
      </c>
    </row>
    <row r="14" spans="2:8" ht="15" x14ac:dyDescent="0.2">
      <c r="B14" s="33">
        <v>45992</v>
      </c>
      <c r="C14" s="6">
        <v>5500000</v>
      </c>
      <c r="D14" s="6">
        <v>2500000</v>
      </c>
      <c r="E14" s="7">
        <f t="shared" si="0"/>
        <v>8000000</v>
      </c>
      <c r="F14" s="26">
        <f t="shared" ref="F14" si="7">SUM(E14-E13)/E13</f>
        <v>6.6666666666666666E-2</v>
      </c>
      <c r="G14" s="27">
        <f t="shared" ref="G14" si="8">SUM(C14/E14)</f>
        <v>0.6875</v>
      </c>
      <c r="H14" s="27">
        <f t="shared" ref="H14" si="9">SUM(D14/E14)</f>
        <v>0.3125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E30F-592D-744C-B049-972E9560A16A}">
  <dimension ref="B2:O14"/>
  <sheetViews>
    <sheetView workbookViewId="0">
      <selection activeCell="B17" sqref="B17"/>
    </sheetView>
  </sheetViews>
  <sheetFormatPr baseColWidth="10" defaultRowHeight="13" x14ac:dyDescent="0.15"/>
  <sheetData>
    <row r="2" spans="2:15" ht="56" x14ac:dyDescent="0.15">
      <c r="B2" s="1" t="s">
        <v>125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4" t="s">
        <v>127</v>
      </c>
      <c r="M2" s="24" t="s">
        <v>128</v>
      </c>
      <c r="N2" s="24" t="s">
        <v>129</v>
      </c>
      <c r="O2" s="24" t="s">
        <v>130</v>
      </c>
    </row>
    <row r="3" spans="2:15" ht="15" x14ac:dyDescent="0.2">
      <c r="B3" s="33">
        <v>45658</v>
      </c>
      <c r="C3" s="8">
        <v>250</v>
      </c>
      <c r="D3" s="8">
        <v>1350</v>
      </c>
      <c r="E3" s="8">
        <f>SUM(C3:D3)</f>
        <v>1600</v>
      </c>
      <c r="F3" s="8">
        <v>850</v>
      </c>
      <c r="G3" s="8">
        <f>SUM(E3+F3)</f>
        <v>2450</v>
      </c>
      <c r="H3" s="9">
        <f t="shared" ref="H3:H8" si="0">SUM(D3/E3)</f>
        <v>0.84375</v>
      </c>
      <c r="I3" s="9">
        <f t="shared" ref="I3:I10" si="1">SUM(C3/E3)</f>
        <v>0.15625</v>
      </c>
      <c r="J3" s="9">
        <f>SUM(E3/G3)</f>
        <v>0.65306122448979587</v>
      </c>
      <c r="K3" s="9">
        <f>SUM(F3/G3)</f>
        <v>0.34693877551020408</v>
      </c>
      <c r="L3" s="25"/>
      <c r="M3" s="25"/>
      <c r="N3" s="25"/>
      <c r="O3" s="25"/>
    </row>
    <row r="4" spans="2:15" ht="15" x14ac:dyDescent="0.2">
      <c r="B4" s="33">
        <v>45689</v>
      </c>
      <c r="C4" s="8">
        <v>525</v>
      </c>
      <c r="D4" s="8">
        <v>1500</v>
      </c>
      <c r="E4" s="8">
        <f t="shared" ref="E4:E9" si="2">SUM(C4:D4)</f>
        <v>2025</v>
      </c>
      <c r="F4" s="8">
        <v>2250</v>
      </c>
      <c r="G4" s="8">
        <f t="shared" ref="G4:G9" si="3">SUM(E4+F4)</f>
        <v>4275</v>
      </c>
      <c r="H4" s="9">
        <f t="shared" si="0"/>
        <v>0.7407407407407407</v>
      </c>
      <c r="I4" s="9">
        <f t="shared" si="1"/>
        <v>0.25925925925925924</v>
      </c>
      <c r="J4" s="9">
        <f t="shared" ref="J4:J9" si="4">SUM(E4/G4)</f>
        <v>0.47368421052631576</v>
      </c>
      <c r="K4" s="9">
        <f t="shared" ref="K4:K10" si="5">SUM(F4/G4)</f>
        <v>0.52631578947368418</v>
      </c>
      <c r="L4" s="26">
        <f>SUM(D4-D3)/D3</f>
        <v>0.1111111111111111</v>
      </c>
      <c r="M4" s="26">
        <f>SUM(C4-C3)/C3</f>
        <v>1.1000000000000001</v>
      </c>
      <c r="N4" s="26">
        <f>SUM(E4-E3)/E3</f>
        <v>0.265625</v>
      </c>
      <c r="O4" s="26">
        <f>SUM(G4-G3)/G3</f>
        <v>0.74489795918367352</v>
      </c>
    </row>
    <row r="5" spans="2:15" ht="15" x14ac:dyDescent="0.2">
      <c r="B5" s="33">
        <v>45717</v>
      </c>
      <c r="C5" s="8">
        <v>600</v>
      </c>
      <c r="D5" s="8">
        <v>1750</v>
      </c>
      <c r="E5" s="8">
        <f t="shared" si="2"/>
        <v>2350</v>
      </c>
      <c r="F5" s="8">
        <v>1250</v>
      </c>
      <c r="G5" s="8">
        <f t="shared" si="3"/>
        <v>3600</v>
      </c>
      <c r="H5" s="9">
        <f t="shared" si="0"/>
        <v>0.74468085106382975</v>
      </c>
      <c r="I5" s="9">
        <f t="shared" si="1"/>
        <v>0.25531914893617019</v>
      </c>
      <c r="J5" s="9">
        <f t="shared" si="4"/>
        <v>0.65277777777777779</v>
      </c>
      <c r="K5" s="9">
        <f t="shared" si="5"/>
        <v>0.34722222222222221</v>
      </c>
      <c r="L5" s="26">
        <f t="shared" ref="L5:L9" si="6">SUM(D5-D4)/D4</f>
        <v>0.16666666666666666</v>
      </c>
      <c r="M5" s="26">
        <f t="shared" ref="M5:M10" si="7">SUM(C5-C4)/C4</f>
        <v>0.14285714285714285</v>
      </c>
      <c r="N5" s="26">
        <f t="shared" ref="N5:N9" si="8">SUM(E5-E4)/E4</f>
        <v>0.16049382716049382</v>
      </c>
      <c r="O5" s="26">
        <f t="shared" ref="O5:O10" si="9">SUM(G5-G4)/G4</f>
        <v>-0.15789473684210525</v>
      </c>
    </row>
    <row r="6" spans="2:15" ht="15" x14ac:dyDescent="0.2">
      <c r="B6" s="33">
        <v>45748</v>
      </c>
      <c r="C6" s="8">
        <v>950</v>
      </c>
      <c r="D6" s="8">
        <v>3000</v>
      </c>
      <c r="E6" s="8">
        <f t="shared" si="2"/>
        <v>3950</v>
      </c>
      <c r="F6" s="8">
        <v>4500</v>
      </c>
      <c r="G6" s="8">
        <f t="shared" si="3"/>
        <v>8450</v>
      </c>
      <c r="H6" s="9">
        <f t="shared" si="0"/>
        <v>0.759493670886076</v>
      </c>
      <c r="I6" s="9">
        <f t="shared" si="1"/>
        <v>0.24050632911392406</v>
      </c>
      <c r="J6" s="9">
        <f t="shared" si="4"/>
        <v>0.46745562130177515</v>
      </c>
      <c r="K6" s="9">
        <f t="shared" si="5"/>
        <v>0.53254437869822491</v>
      </c>
      <c r="L6" s="26">
        <f t="shared" si="6"/>
        <v>0.7142857142857143</v>
      </c>
      <c r="M6" s="26">
        <f t="shared" si="7"/>
        <v>0.58333333333333337</v>
      </c>
      <c r="N6" s="26">
        <f t="shared" si="8"/>
        <v>0.68085106382978722</v>
      </c>
      <c r="O6" s="26">
        <f t="shared" si="9"/>
        <v>1.3472222222222223</v>
      </c>
    </row>
    <row r="7" spans="2:15" ht="15" x14ac:dyDescent="0.2">
      <c r="B7" s="33">
        <v>45778</v>
      </c>
      <c r="C7" s="8">
        <v>875</v>
      </c>
      <c r="D7" s="8">
        <v>2750</v>
      </c>
      <c r="E7" s="8">
        <f t="shared" si="2"/>
        <v>3625</v>
      </c>
      <c r="F7" s="8">
        <v>3200</v>
      </c>
      <c r="G7" s="8">
        <f t="shared" si="3"/>
        <v>6825</v>
      </c>
      <c r="H7" s="9">
        <f t="shared" si="0"/>
        <v>0.75862068965517238</v>
      </c>
      <c r="I7" s="9">
        <f t="shared" si="1"/>
        <v>0.2413793103448276</v>
      </c>
      <c r="J7" s="9">
        <f t="shared" si="4"/>
        <v>0.53113553113553114</v>
      </c>
      <c r="K7" s="9">
        <f t="shared" si="5"/>
        <v>0.46886446886446886</v>
      </c>
      <c r="L7" s="26">
        <f>SUM(D7-D6)/D6</f>
        <v>-8.3333333333333329E-2</v>
      </c>
      <c r="M7" s="26">
        <f t="shared" si="7"/>
        <v>-7.8947368421052627E-2</v>
      </c>
      <c r="N7" s="26">
        <f t="shared" si="8"/>
        <v>-8.2278481012658222E-2</v>
      </c>
      <c r="O7" s="26">
        <f>SUM(G7-G6)/G6</f>
        <v>-0.19230769230769232</v>
      </c>
    </row>
    <row r="8" spans="2:15" ht="15" x14ac:dyDescent="0.2">
      <c r="B8" s="33">
        <v>45809</v>
      </c>
      <c r="C8" s="8">
        <v>1250</v>
      </c>
      <c r="D8" s="8">
        <v>3500</v>
      </c>
      <c r="E8" s="8">
        <f t="shared" si="2"/>
        <v>4750</v>
      </c>
      <c r="F8" s="8">
        <v>3750</v>
      </c>
      <c r="G8" s="8">
        <f t="shared" si="3"/>
        <v>8500</v>
      </c>
      <c r="H8" s="9">
        <f t="shared" si="0"/>
        <v>0.73684210526315785</v>
      </c>
      <c r="I8" s="9">
        <f t="shared" si="1"/>
        <v>0.26315789473684209</v>
      </c>
      <c r="J8" s="9">
        <f t="shared" si="4"/>
        <v>0.55882352941176472</v>
      </c>
      <c r="K8" s="9">
        <f t="shared" si="5"/>
        <v>0.44117647058823528</v>
      </c>
      <c r="L8" s="26">
        <f t="shared" si="6"/>
        <v>0.27272727272727271</v>
      </c>
      <c r="M8" s="26">
        <f t="shared" si="7"/>
        <v>0.42857142857142855</v>
      </c>
      <c r="N8" s="26">
        <f t="shared" si="8"/>
        <v>0.31034482758620691</v>
      </c>
      <c r="O8" s="26">
        <f t="shared" si="9"/>
        <v>0.24542124542124541</v>
      </c>
    </row>
    <row r="9" spans="2:15" ht="15" x14ac:dyDescent="0.2">
      <c r="B9" s="33">
        <v>45839</v>
      </c>
      <c r="C9" s="8">
        <v>1450</v>
      </c>
      <c r="D9" s="8">
        <v>4000</v>
      </c>
      <c r="E9" s="8">
        <f t="shared" si="2"/>
        <v>5450</v>
      </c>
      <c r="F9" s="8">
        <v>3950</v>
      </c>
      <c r="G9" s="8">
        <f t="shared" si="3"/>
        <v>9400</v>
      </c>
      <c r="H9" s="9">
        <f>SUM(D9/E9)</f>
        <v>0.73394495412844041</v>
      </c>
      <c r="I9" s="9">
        <f t="shared" si="1"/>
        <v>0.26605504587155965</v>
      </c>
      <c r="J9" s="9">
        <f t="shared" si="4"/>
        <v>0.57978723404255317</v>
      </c>
      <c r="K9" s="9">
        <f t="shared" si="5"/>
        <v>0.42021276595744683</v>
      </c>
      <c r="L9" s="26">
        <f t="shared" si="6"/>
        <v>0.14285714285714285</v>
      </c>
      <c r="M9" s="26">
        <f t="shared" si="7"/>
        <v>0.16</v>
      </c>
      <c r="N9" s="26">
        <f t="shared" si="8"/>
        <v>0.14736842105263157</v>
      </c>
      <c r="O9" s="26">
        <f t="shared" si="9"/>
        <v>0.10588235294117647</v>
      </c>
    </row>
    <row r="10" spans="2:15" ht="15" x14ac:dyDescent="0.2">
      <c r="B10" s="33">
        <v>45870</v>
      </c>
      <c r="C10" s="8">
        <v>1600</v>
      </c>
      <c r="D10" s="8">
        <v>5000</v>
      </c>
      <c r="E10" s="8">
        <f>SUM(C10:D10)</f>
        <v>6600</v>
      </c>
      <c r="F10" s="8">
        <v>7250</v>
      </c>
      <c r="G10" s="8">
        <f>SUM(E10+F10)</f>
        <v>13850</v>
      </c>
      <c r="H10" s="9">
        <f>SUM(D10/E10)</f>
        <v>0.75757575757575757</v>
      </c>
      <c r="I10" s="9">
        <f t="shared" si="1"/>
        <v>0.24242424242424243</v>
      </c>
      <c r="J10" s="9">
        <f>SUM(E10/G10)</f>
        <v>0.47653429602888087</v>
      </c>
      <c r="K10" s="9">
        <f t="shared" si="5"/>
        <v>0.52346570397111913</v>
      </c>
      <c r="L10" s="26">
        <f>SUM(D10-D9)/D9</f>
        <v>0.25</v>
      </c>
      <c r="M10" s="26">
        <f t="shared" si="7"/>
        <v>0.10344827586206896</v>
      </c>
      <c r="N10" s="26">
        <f>SUM(E10-E9)/E9</f>
        <v>0.21100917431192662</v>
      </c>
      <c r="O10" s="26">
        <f t="shared" si="9"/>
        <v>0.47340425531914893</v>
      </c>
    </row>
    <row r="11" spans="2:15" ht="15" x14ac:dyDescent="0.2">
      <c r="B11" s="33">
        <v>45901</v>
      </c>
      <c r="C11" s="8">
        <v>1750</v>
      </c>
      <c r="D11" s="8">
        <v>5500</v>
      </c>
      <c r="E11" s="8">
        <f t="shared" ref="E11:E14" si="10">SUM(C11:D11)</f>
        <v>7250</v>
      </c>
      <c r="F11" s="8">
        <v>8000</v>
      </c>
      <c r="G11" s="8">
        <f t="shared" ref="G11:G14" si="11">SUM(E11+F11)</f>
        <v>15250</v>
      </c>
      <c r="H11" s="9">
        <f t="shared" ref="H11:H14" si="12">SUM(D11/E11)</f>
        <v>0.75862068965517238</v>
      </c>
      <c r="I11" s="9">
        <f t="shared" ref="I11:I14" si="13">SUM(C11/E11)</f>
        <v>0.2413793103448276</v>
      </c>
      <c r="J11" s="9">
        <f t="shared" ref="J11:J14" si="14">SUM(E11/G11)</f>
        <v>0.47540983606557374</v>
      </c>
      <c r="K11" s="9">
        <f t="shared" ref="K11:K14" si="15">SUM(F11/G11)</f>
        <v>0.52459016393442626</v>
      </c>
      <c r="L11" s="26">
        <f t="shared" ref="L11:L14" si="16">SUM(D11-D10)/D10</f>
        <v>0.1</v>
      </c>
      <c r="M11" s="26">
        <f t="shared" ref="M11:M14" si="17">SUM(C11-C10)/C10</f>
        <v>9.375E-2</v>
      </c>
      <c r="N11" s="26">
        <f t="shared" ref="N11:N14" si="18">SUM(E11-E10)/E10</f>
        <v>9.8484848484848481E-2</v>
      </c>
      <c r="O11" s="26">
        <f t="shared" ref="O11:O14" si="19">SUM(G11-G10)/G10</f>
        <v>0.10108303249097472</v>
      </c>
    </row>
    <row r="12" spans="2:15" ht="15" x14ac:dyDescent="0.2">
      <c r="B12" s="33">
        <v>45931</v>
      </c>
      <c r="C12" s="8">
        <v>2250</v>
      </c>
      <c r="D12" s="8">
        <v>6500</v>
      </c>
      <c r="E12" s="8">
        <f t="shared" si="10"/>
        <v>8750</v>
      </c>
      <c r="F12" s="8">
        <v>7500</v>
      </c>
      <c r="G12" s="8">
        <f t="shared" si="11"/>
        <v>16250</v>
      </c>
      <c r="H12" s="9">
        <f t="shared" si="12"/>
        <v>0.74285714285714288</v>
      </c>
      <c r="I12" s="9">
        <f t="shared" si="13"/>
        <v>0.25714285714285712</v>
      </c>
      <c r="J12" s="9">
        <f t="shared" si="14"/>
        <v>0.53846153846153844</v>
      </c>
      <c r="K12" s="9">
        <f t="shared" si="15"/>
        <v>0.46153846153846156</v>
      </c>
      <c r="L12" s="26">
        <f t="shared" si="16"/>
        <v>0.18181818181818182</v>
      </c>
      <c r="M12" s="26">
        <f t="shared" si="17"/>
        <v>0.2857142857142857</v>
      </c>
      <c r="N12" s="26">
        <f t="shared" si="18"/>
        <v>0.20689655172413793</v>
      </c>
      <c r="O12" s="26">
        <f t="shared" si="19"/>
        <v>6.5573770491803282E-2</v>
      </c>
    </row>
    <row r="13" spans="2:15" ht="15" x14ac:dyDescent="0.2">
      <c r="B13" s="33">
        <v>45962</v>
      </c>
      <c r="C13" s="8">
        <v>2500</v>
      </c>
      <c r="D13" s="8">
        <v>7250</v>
      </c>
      <c r="E13" s="8">
        <f t="shared" si="10"/>
        <v>9750</v>
      </c>
      <c r="F13" s="8">
        <v>8200</v>
      </c>
      <c r="G13" s="8">
        <f t="shared" si="11"/>
        <v>17950</v>
      </c>
      <c r="H13" s="9">
        <f t="shared" si="12"/>
        <v>0.74358974358974361</v>
      </c>
      <c r="I13" s="9">
        <f t="shared" si="13"/>
        <v>0.25641025641025639</v>
      </c>
      <c r="J13" s="9">
        <f t="shared" si="14"/>
        <v>0.54317548746518107</v>
      </c>
      <c r="K13" s="9">
        <f t="shared" si="15"/>
        <v>0.45682451253481893</v>
      </c>
      <c r="L13" s="26">
        <f t="shared" si="16"/>
        <v>0.11538461538461539</v>
      </c>
      <c r="M13" s="26">
        <f t="shared" si="17"/>
        <v>0.1111111111111111</v>
      </c>
      <c r="N13" s="26">
        <f t="shared" si="18"/>
        <v>0.11428571428571428</v>
      </c>
      <c r="O13" s="26">
        <f t="shared" si="19"/>
        <v>0.10461538461538461</v>
      </c>
    </row>
    <row r="14" spans="2:15" ht="15" x14ac:dyDescent="0.2">
      <c r="B14" s="33">
        <v>45992</v>
      </c>
      <c r="C14" s="8">
        <v>2750</v>
      </c>
      <c r="D14" s="8">
        <v>8000</v>
      </c>
      <c r="E14" s="8">
        <f t="shared" si="10"/>
        <v>10750</v>
      </c>
      <c r="F14" s="8">
        <v>8000</v>
      </c>
      <c r="G14" s="8">
        <f t="shared" si="11"/>
        <v>18750</v>
      </c>
      <c r="H14" s="9">
        <f t="shared" si="12"/>
        <v>0.7441860465116279</v>
      </c>
      <c r="I14" s="9">
        <f t="shared" si="13"/>
        <v>0.2558139534883721</v>
      </c>
      <c r="J14" s="9">
        <f t="shared" si="14"/>
        <v>0.57333333333333336</v>
      </c>
      <c r="K14" s="9">
        <f t="shared" si="15"/>
        <v>0.42666666666666669</v>
      </c>
      <c r="L14" s="26">
        <f t="shared" si="16"/>
        <v>0.10344827586206896</v>
      </c>
      <c r="M14" s="26">
        <f t="shared" si="17"/>
        <v>0.1</v>
      </c>
      <c r="N14" s="26">
        <f t="shared" si="18"/>
        <v>0.10256410256410256</v>
      </c>
      <c r="O14" s="26">
        <f t="shared" si="19"/>
        <v>4.456824512534819E-2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1521-F3C4-B74A-8340-6905F81DE7DF}">
  <dimension ref="B2:H14"/>
  <sheetViews>
    <sheetView workbookViewId="0">
      <selection activeCell="B16" sqref="B16"/>
    </sheetView>
  </sheetViews>
  <sheetFormatPr baseColWidth="10" defaultRowHeight="13" x14ac:dyDescent="0.15"/>
  <sheetData>
    <row r="2" spans="2:8" ht="56" x14ac:dyDescent="0.15">
      <c r="B2" s="1" t="s">
        <v>125</v>
      </c>
      <c r="C2" s="2" t="s">
        <v>108</v>
      </c>
      <c r="D2" s="2" t="s">
        <v>109</v>
      </c>
      <c r="E2" s="2" t="s">
        <v>104</v>
      </c>
      <c r="F2" s="3" t="s">
        <v>59</v>
      </c>
      <c r="G2" s="3" t="s">
        <v>124</v>
      </c>
      <c r="H2" s="24" t="s">
        <v>131</v>
      </c>
    </row>
    <row r="3" spans="2:8" ht="15" x14ac:dyDescent="0.2">
      <c r="B3" s="33">
        <v>45658</v>
      </c>
      <c r="C3" s="6">
        <v>1000000</v>
      </c>
      <c r="D3" s="6">
        <v>400000</v>
      </c>
      <c r="E3" s="6">
        <v>80000</v>
      </c>
      <c r="F3" s="9">
        <f>SUM(E3/C3)</f>
        <v>0.08</v>
      </c>
      <c r="G3" s="9">
        <f>SUM(D3/C3)</f>
        <v>0.4</v>
      </c>
      <c r="H3" s="25"/>
    </row>
    <row r="4" spans="2:8" ht="15" x14ac:dyDescent="0.2">
      <c r="B4" s="33">
        <v>45689</v>
      </c>
      <c r="C4" s="6">
        <v>3000000</v>
      </c>
      <c r="D4" s="6">
        <v>1250000</v>
      </c>
      <c r="E4" s="6">
        <v>250000</v>
      </c>
      <c r="F4" s="9">
        <f t="shared" ref="F4:F10" si="0">SUM(E4/C4)</f>
        <v>8.3333333333333329E-2</v>
      </c>
      <c r="G4" s="9">
        <f t="shared" ref="G4:G9" si="1">SUM(D4/C4)</f>
        <v>0.41666666666666669</v>
      </c>
      <c r="H4" s="26">
        <f>SUM(D4-D3)/D3</f>
        <v>2.125</v>
      </c>
    </row>
    <row r="5" spans="2:8" ht="15" x14ac:dyDescent="0.2">
      <c r="B5" s="33">
        <v>45717</v>
      </c>
      <c r="C5" s="6">
        <v>3250000</v>
      </c>
      <c r="D5" s="6">
        <v>1500000</v>
      </c>
      <c r="E5" s="6">
        <v>300000</v>
      </c>
      <c r="F5" s="9">
        <f t="shared" si="0"/>
        <v>9.2307692307692313E-2</v>
      </c>
      <c r="G5" s="9">
        <f t="shared" si="1"/>
        <v>0.46153846153846156</v>
      </c>
      <c r="H5" s="26">
        <f t="shared" ref="H5:H10" si="2">SUM(D5-D4)/D4</f>
        <v>0.2</v>
      </c>
    </row>
    <row r="6" spans="2:8" ht="15" x14ac:dyDescent="0.2">
      <c r="B6" s="33">
        <v>45748</v>
      </c>
      <c r="C6" s="6">
        <v>3500000</v>
      </c>
      <c r="D6" s="6">
        <v>1750000</v>
      </c>
      <c r="E6" s="6">
        <v>350000</v>
      </c>
      <c r="F6" s="9">
        <f t="shared" si="0"/>
        <v>0.1</v>
      </c>
      <c r="G6" s="9">
        <f t="shared" si="1"/>
        <v>0.5</v>
      </c>
      <c r="H6" s="26">
        <f t="shared" si="2"/>
        <v>0.16666666666666666</v>
      </c>
    </row>
    <row r="7" spans="2:8" ht="15" x14ac:dyDescent="0.2">
      <c r="B7" s="33">
        <v>45778</v>
      </c>
      <c r="C7" s="6">
        <v>4000000</v>
      </c>
      <c r="D7" s="6">
        <v>1950000</v>
      </c>
      <c r="E7" s="6">
        <v>390000</v>
      </c>
      <c r="F7" s="9">
        <f t="shared" si="0"/>
        <v>9.7500000000000003E-2</v>
      </c>
      <c r="G7" s="9">
        <f t="shared" si="1"/>
        <v>0.48749999999999999</v>
      </c>
      <c r="H7" s="26">
        <f t="shared" si="2"/>
        <v>0.11428571428571428</v>
      </c>
    </row>
    <row r="8" spans="2:8" ht="15" x14ac:dyDescent="0.2">
      <c r="B8" s="33">
        <v>45809</v>
      </c>
      <c r="C8" s="6">
        <v>4250000</v>
      </c>
      <c r="D8" s="6">
        <v>2000000</v>
      </c>
      <c r="E8" s="6">
        <v>400000</v>
      </c>
      <c r="F8" s="9">
        <f t="shared" si="0"/>
        <v>9.4117647058823528E-2</v>
      </c>
      <c r="G8" s="9">
        <f t="shared" si="1"/>
        <v>0.47058823529411764</v>
      </c>
      <c r="H8" s="26">
        <f t="shared" si="2"/>
        <v>2.564102564102564E-2</v>
      </c>
    </row>
    <row r="9" spans="2:8" ht="15" x14ac:dyDescent="0.2">
      <c r="B9" s="33">
        <v>45839</v>
      </c>
      <c r="C9" s="6">
        <v>4500000</v>
      </c>
      <c r="D9" s="6">
        <v>2200000</v>
      </c>
      <c r="E9" s="6">
        <v>440000</v>
      </c>
      <c r="F9" s="9">
        <f t="shared" si="0"/>
        <v>9.7777777777777783E-2</v>
      </c>
      <c r="G9" s="9">
        <f t="shared" si="1"/>
        <v>0.48888888888888887</v>
      </c>
      <c r="H9" s="26">
        <f t="shared" si="2"/>
        <v>0.1</v>
      </c>
    </row>
    <row r="10" spans="2:8" ht="15" x14ac:dyDescent="0.2">
      <c r="B10" s="33">
        <v>45870</v>
      </c>
      <c r="C10" s="6">
        <v>4750000</v>
      </c>
      <c r="D10" s="6">
        <v>2500000</v>
      </c>
      <c r="E10" s="6">
        <v>500000</v>
      </c>
      <c r="F10" s="9">
        <f t="shared" si="0"/>
        <v>0.10526315789473684</v>
      </c>
      <c r="G10" s="9">
        <f>SUM(D10/C10)</f>
        <v>0.52631578947368418</v>
      </c>
      <c r="H10" s="26">
        <f t="shared" si="2"/>
        <v>0.13636363636363635</v>
      </c>
    </row>
    <row r="11" spans="2:8" ht="15" x14ac:dyDescent="0.2">
      <c r="B11" s="33">
        <v>45901</v>
      </c>
      <c r="C11" s="6">
        <v>5000000</v>
      </c>
      <c r="D11" s="6">
        <v>2750000</v>
      </c>
      <c r="E11" s="6">
        <v>500000</v>
      </c>
      <c r="F11" s="9">
        <f t="shared" ref="F11:F14" si="3">SUM(E11/C11)</f>
        <v>0.1</v>
      </c>
      <c r="G11" s="9">
        <f t="shared" ref="G11:G14" si="4">SUM(D11/C11)</f>
        <v>0.55000000000000004</v>
      </c>
      <c r="H11" s="26">
        <f t="shared" ref="H11:H14" si="5">SUM(D11-D10)/D10</f>
        <v>0.1</v>
      </c>
    </row>
    <row r="12" spans="2:8" ht="15" x14ac:dyDescent="0.2">
      <c r="B12" s="33">
        <v>45931</v>
      </c>
      <c r="C12" s="6">
        <v>5000000</v>
      </c>
      <c r="D12" s="6">
        <v>2750000</v>
      </c>
      <c r="E12" s="6">
        <v>500000</v>
      </c>
      <c r="F12" s="9">
        <f t="shared" si="3"/>
        <v>0.1</v>
      </c>
      <c r="G12" s="9">
        <f t="shared" si="4"/>
        <v>0.55000000000000004</v>
      </c>
      <c r="H12" s="26">
        <f t="shared" si="5"/>
        <v>0</v>
      </c>
    </row>
    <row r="13" spans="2:8" ht="15" x14ac:dyDescent="0.2">
      <c r="B13" s="33">
        <v>45962</v>
      </c>
      <c r="C13" s="6">
        <v>6000000</v>
      </c>
      <c r="D13" s="6">
        <v>3500000</v>
      </c>
      <c r="E13" s="6">
        <v>900000</v>
      </c>
      <c r="F13" s="9">
        <f t="shared" si="3"/>
        <v>0.15</v>
      </c>
      <c r="G13" s="9">
        <f t="shared" si="4"/>
        <v>0.58333333333333337</v>
      </c>
      <c r="H13" s="26">
        <f t="shared" si="5"/>
        <v>0.27272727272727271</v>
      </c>
    </row>
    <row r="14" spans="2:8" ht="15" x14ac:dyDescent="0.2">
      <c r="B14" s="33">
        <v>45992</v>
      </c>
      <c r="C14" s="6">
        <v>6500000</v>
      </c>
      <c r="D14" s="6">
        <v>3750000</v>
      </c>
      <c r="E14" s="6">
        <v>750000</v>
      </c>
      <c r="F14" s="9">
        <f t="shared" si="3"/>
        <v>0.11538461538461539</v>
      </c>
      <c r="G14" s="9">
        <f t="shared" si="4"/>
        <v>0.57692307692307687</v>
      </c>
      <c r="H14" s="26">
        <f t="shared" si="5"/>
        <v>7.1428571428571425E-2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B4EB-2A85-6C4A-918F-174F7E845B28}">
  <dimension ref="B2:H14"/>
  <sheetViews>
    <sheetView workbookViewId="0">
      <selection activeCell="B16" sqref="B16"/>
    </sheetView>
  </sheetViews>
  <sheetFormatPr baseColWidth="10" defaultRowHeight="13" x14ac:dyDescent="0.15"/>
  <sheetData>
    <row r="2" spans="2:8" ht="42" x14ac:dyDescent="0.15">
      <c r="B2" s="1" t="s">
        <v>125</v>
      </c>
      <c r="C2" s="4" t="s">
        <v>16</v>
      </c>
      <c r="D2" s="5" t="s">
        <v>19</v>
      </c>
      <c r="E2" s="3" t="s">
        <v>20</v>
      </c>
      <c r="F2" s="5" t="s">
        <v>22</v>
      </c>
      <c r="G2" s="24" t="s">
        <v>132</v>
      </c>
      <c r="H2" s="24" t="s">
        <v>133</v>
      </c>
    </row>
    <row r="3" spans="2:8" ht="15" x14ac:dyDescent="0.2">
      <c r="B3" s="33">
        <v>45658</v>
      </c>
      <c r="C3" s="11">
        <v>1250</v>
      </c>
      <c r="D3" s="28">
        <v>2.8</v>
      </c>
      <c r="E3" s="28">
        <v>5.90625</v>
      </c>
      <c r="F3" s="28">
        <v>1.75</v>
      </c>
      <c r="G3" s="26"/>
      <c r="H3" s="26"/>
    </row>
    <row r="4" spans="2:8" ht="15" x14ac:dyDescent="0.2">
      <c r="B4" s="33">
        <v>45689</v>
      </c>
      <c r="C4" s="11">
        <v>1500</v>
      </c>
      <c r="D4" s="28">
        <v>1.1812499999999999</v>
      </c>
      <c r="E4" s="28">
        <v>2.1</v>
      </c>
      <c r="F4" s="28">
        <v>1.25</v>
      </c>
      <c r="G4" s="26">
        <f>SUM(D4-D3)/D3</f>
        <v>-0.578125</v>
      </c>
      <c r="H4" s="26">
        <f>SUM(C4-C3)/C3</f>
        <v>0.2</v>
      </c>
    </row>
    <row r="5" spans="2:8" ht="15" x14ac:dyDescent="0.2">
      <c r="B5" s="33">
        <v>45717</v>
      </c>
      <c r="C5" s="11">
        <v>1600</v>
      </c>
      <c r="D5" s="28">
        <v>1.2653846153846153</v>
      </c>
      <c r="E5" s="28">
        <v>2.041666666666667</v>
      </c>
      <c r="F5" s="28">
        <v>1.0769230769230769</v>
      </c>
      <c r="G5" s="26">
        <f t="shared" ref="G5:G9" si="0">SUM(D5-D4)/D4</f>
        <v>7.1225071225071254E-2</v>
      </c>
      <c r="H5" s="26">
        <f t="shared" ref="H5:H9" si="1">SUM(C5-C4)/C4</f>
        <v>6.6666666666666666E-2</v>
      </c>
    </row>
    <row r="6" spans="2:8" ht="15" x14ac:dyDescent="0.2">
      <c r="B6" s="33">
        <v>45748</v>
      </c>
      <c r="C6" s="11">
        <v>1650</v>
      </c>
      <c r="D6" s="28">
        <v>1.9750000000000001</v>
      </c>
      <c r="E6" s="28">
        <v>3</v>
      </c>
      <c r="F6" s="28">
        <v>1.5428571428571429</v>
      </c>
      <c r="G6" s="26">
        <f t="shared" si="0"/>
        <v>0.56079027355623112</v>
      </c>
      <c r="H6" s="26">
        <f t="shared" si="1"/>
        <v>3.125E-2</v>
      </c>
    </row>
    <row r="7" spans="2:8" ht="15" x14ac:dyDescent="0.2">
      <c r="B7" s="33">
        <v>45778</v>
      </c>
      <c r="C7" s="11">
        <v>1700</v>
      </c>
      <c r="D7" s="28">
        <v>1.5859374999999998</v>
      </c>
      <c r="E7" s="28">
        <v>2.4679487179487181</v>
      </c>
      <c r="F7" s="28">
        <v>1.3125</v>
      </c>
      <c r="G7" s="26">
        <f t="shared" si="0"/>
        <v>-0.19699367088607611</v>
      </c>
      <c r="H7" s="26">
        <f t="shared" si="1"/>
        <v>3.0303030303030304E-2</v>
      </c>
    </row>
    <row r="8" spans="2:8" ht="15" x14ac:dyDescent="0.2">
      <c r="B8" s="33">
        <v>45809</v>
      </c>
      <c r="C8" s="11">
        <v>1950</v>
      </c>
      <c r="D8" s="28">
        <v>1.9558823529411766</v>
      </c>
      <c r="E8" s="28">
        <v>3.0625</v>
      </c>
      <c r="F8" s="28">
        <v>1.3294117647058823</v>
      </c>
      <c r="G8" s="26">
        <f t="shared" si="0"/>
        <v>0.23326572008113616</v>
      </c>
      <c r="H8" s="26">
        <f t="shared" si="1"/>
        <v>0.14705882352941177</v>
      </c>
    </row>
    <row r="9" spans="2:8" ht="15" x14ac:dyDescent="0.2">
      <c r="B9" s="33">
        <v>45839</v>
      </c>
      <c r="C9" s="11">
        <v>2100</v>
      </c>
      <c r="D9" s="28">
        <v>2.1194444444444445</v>
      </c>
      <c r="E9" s="28">
        <v>3.1818181818181817</v>
      </c>
      <c r="F9" s="28">
        <v>1.3333333333333333</v>
      </c>
      <c r="G9" s="26">
        <f t="shared" si="0"/>
        <v>8.3625730994151964E-2</v>
      </c>
      <c r="H9" s="26">
        <f t="shared" si="1"/>
        <v>7.6923076923076927E-2</v>
      </c>
    </row>
    <row r="10" spans="2:8" ht="15" x14ac:dyDescent="0.2">
      <c r="B10" s="33">
        <v>45870</v>
      </c>
      <c r="C10" s="11">
        <v>2300</v>
      </c>
      <c r="D10" s="28">
        <v>2.4315789473684211</v>
      </c>
      <c r="E10" s="28">
        <v>3.5</v>
      </c>
      <c r="F10" s="28">
        <v>2.0526315789473686</v>
      </c>
      <c r="G10" s="26">
        <f>SUM(D10-D9)/D9</f>
        <v>0.147271849348141</v>
      </c>
      <c r="H10" s="26">
        <f>SUM(C10-C9)/C9</f>
        <v>9.5238095238095233E-2</v>
      </c>
    </row>
    <row r="11" spans="2:8" ht="15" x14ac:dyDescent="0.2">
      <c r="B11" s="33">
        <v>45901</v>
      </c>
      <c r="C11" s="11">
        <v>2500</v>
      </c>
      <c r="D11" s="28">
        <v>2.4315789473684211</v>
      </c>
      <c r="E11" s="28">
        <v>3.5</v>
      </c>
      <c r="F11" s="28">
        <v>2.0526315789473686</v>
      </c>
      <c r="G11" s="26">
        <f t="shared" ref="G11:G14" si="2">SUM(D11-D10)/D10</f>
        <v>0</v>
      </c>
      <c r="H11" s="26">
        <f t="shared" ref="H11:H14" si="3">SUM(C11-C10)/C10</f>
        <v>8.6956521739130432E-2</v>
      </c>
    </row>
    <row r="12" spans="2:8" ht="15" x14ac:dyDescent="0.2">
      <c r="B12" s="33">
        <v>45931</v>
      </c>
      <c r="C12" s="11">
        <v>2500</v>
      </c>
      <c r="D12" s="28">
        <v>2.4315789473684211</v>
      </c>
      <c r="E12" s="28">
        <v>3.5</v>
      </c>
      <c r="F12" s="28">
        <v>2.0526315789473686</v>
      </c>
      <c r="G12" s="26">
        <f t="shared" si="2"/>
        <v>0</v>
      </c>
      <c r="H12" s="26">
        <f t="shared" si="3"/>
        <v>0</v>
      </c>
    </row>
    <row r="13" spans="2:8" ht="15" x14ac:dyDescent="0.2">
      <c r="B13" s="33">
        <v>45962</v>
      </c>
      <c r="C13" s="11">
        <v>2900</v>
      </c>
      <c r="D13" s="28">
        <v>2.4315789473684211</v>
      </c>
      <c r="E13" s="28">
        <v>3.5</v>
      </c>
      <c r="F13" s="28">
        <v>2.0526315789473686</v>
      </c>
      <c r="G13" s="26">
        <f t="shared" si="2"/>
        <v>0</v>
      </c>
      <c r="H13" s="26">
        <f t="shared" si="3"/>
        <v>0.16</v>
      </c>
    </row>
    <row r="14" spans="2:8" ht="15" x14ac:dyDescent="0.2">
      <c r="B14" s="33">
        <v>45992</v>
      </c>
      <c r="C14" s="11">
        <v>2900</v>
      </c>
      <c r="D14" s="28">
        <v>2.4315789473684211</v>
      </c>
      <c r="E14" s="28">
        <v>3.5</v>
      </c>
      <c r="F14" s="28">
        <v>2.0526315789473686</v>
      </c>
      <c r="G14" s="26">
        <f t="shared" si="2"/>
        <v>0</v>
      </c>
      <c r="H14" s="26">
        <f t="shared" si="3"/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3323-AC20-6B4D-82B2-E345CAE0374A}">
  <dimension ref="B2:G14"/>
  <sheetViews>
    <sheetView topLeftCell="A2" workbookViewId="0">
      <selection activeCell="B16" sqref="B16"/>
    </sheetView>
  </sheetViews>
  <sheetFormatPr baseColWidth="10" defaultRowHeight="13" x14ac:dyDescent="0.15"/>
  <sheetData>
    <row r="2" spans="2:7" ht="56" x14ac:dyDescent="0.15">
      <c r="B2" s="1" t="s">
        <v>125</v>
      </c>
      <c r="C2" s="3" t="s">
        <v>107</v>
      </c>
      <c r="D2" s="3" t="s">
        <v>17</v>
      </c>
      <c r="E2" s="5" t="s">
        <v>18</v>
      </c>
      <c r="F2" s="24" t="s">
        <v>134</v>
      </c>
      <c r="G2" s="24" t="s">
        <v>135</v>
      </c>
    </row>
    <row r="3" spans="2:7" ht="15" x14ac:dyDescent="0.2">
      <c r="B3" s="33">
        <v>45658</v>
      </c>
      <c r="C3" s="11">
        <v>250</v>
      </c>
      <c r="D3" s="11">
        <v>625</v>
      </c>
      <c r="E3" s="11">
        <v>296.2962962962963</v>
      </c>
      <c r="F3" s="26"/>
      <c r="G3" s="26"/>
    </row>
    <row r="4" spans="2:7" ht="15" x14ac:dyDescent="0.2">
      <c r="B4" s="33">
        <v>45689</v>
      </c>
      <c r="C4" s="11">
        <v>617.28395061728395</v>
      </c>
      <c r="D4" s="11">
        <v>1481.4814814814815</v>
      </c>
      <c r="E4" s="11">
        <v>833.33333333333337</v>
      </c>
      <c r="F4" s="26">
        <f>SUM(D4-D3)/D3</f>
        <v>1.3703703703703705</v>
      </c>
      <c r="G4" s="26">
        <f>SUM(C4-C3)/C3</f>
        <v>1.4691358024691359</v>
      </c>
    </row>
    <row r="5" spans="2:7" ht="15" x14ac:dyDescent="0.2">
      <c r="B5" s="33">
        <v>45717</v>
      </c>
      <c r="C5" s="11">
        <v>638.29787234042556</v>
      </c>
      <c r="D5" s="11">
        <v>1382.9787234042553</v>
      </c>
      <c r="E5" s="11">
        <v>857.14285714285711</v>
      </c>
      <c r="F5" s="26">
        <f t="shared" ref="F5:F8" si="0">SUM(D5-D4)/D4</f>
        <v>-6.6489361702127672E-2</v>
      </c>
      <c r="G5" s="26">
        <f t="shared" ref="G5:G10" si="1">SUM(C5-C4)/C4</f>
        <v>3.4042553191489404E-2</v>
      </c>
    </row>
    <row r="6" spans="2:7" ht="15" x14ac:dyDescent="0.2">
      <c r="B6" s="33">
        <v>45748</v>
      </c>
      <c r="C6" s="11">
        <v>443.03797468354429</v>
      </c>
      <c r="D6" s="11">
        <v>886.07594936708858</v>
      </c>
      <c r="E6" s="11">
        <v>583.33333333333337</v>
      </c>
      <c r="F6" s="26">
        <f t="shared" si="0"/>
        <v>-0.35929892891918208</v>
      </c>
      <c r="G6" s="26">
        <f t="shared" si="1"/>
        <v>-0.30590717299578063</v>
      </c>
    </row>
    <row r="7" spans="2:7" ht="15" x14ac:dyDescent="0.2">
      <c r="B7" s="33">
        <v>45778</v>
      </c>
      <c r="C7" s="11">
        <v>537.93103448275861</v>
      </c>
      <c r="D7" s="11">
        <v>1103.4482758620691</v>
      </c>
      <c r="E7" s="11">
        <v>709.09090909090912</v>
      </c>
      <c r="F7" s="26">
        <f t="shared" si="0"/>
        <v>0.24532019704433514</v>
      </c>
      <c r="G7" s="26">
        <f t="shared" si="1"/>
        <v>0.21418719211822659</v>
      </c>
    </row>
    <row r="8" spans="2:7" ht="15" x14ac:dyDescent="0.2">
      <c r="B8" s="33">
        <v>45809</v>
      </c>
      <c r="C8" s="11">
        <v>421.05263157894734</v>
      </c>
      <c r="D8" s="11">
        <v>894.73684210526312</v>
      </c>
      <c r="E8" s="11">
        <v>571.42857142857144</v>
      </c>
      <c r="F8" s="26">
        <f t="shared" si="0"/>
        <v>-0.18914473684210537</v>
      </c>
      <c r="G8" s="26">
        <f t="shared" si="1"/>
        <v>-0.2172739541160594</v>
      </c>
    </row>
    <row r="9" spans="2:7" ht="15" x14ac:dyDescent="0.2">
      <c r="B9" s="33">
        <v>45839</v>
      </c>
      <c r="C9" s="11">
        <v>403.66972477064218</v>
      </c>
      <c r="D9" s="11">
        <v>825.6880733944954</v>
      </c>
      <c r="E9" s="11">
        <v>550</v>
      </c>
      <c r="F9" s="26">
        <f>SUM(D9-D8)/D8</f>
        <v>-7.7172153264975688E-2</v>
      </c>
      <c r="G9" s="26">
        <f t="shared" si="1"/>
        <v>-4.1284403669724773E-2</v>
      </c>
    </row>
    <row r="10" spans="2:7" ht="15" x14ac:dyDescent="0.2">
      <c r="B10" s="33">
        <v>45870</v>
      </c>
      <c r="C10" s="11">
        <v>378.78787878787881</v>
      </c>
      <c r="D10" s="11">
        <v>719.69696969696975</v>
      </c>
      <c r="E10" s="11">
        <v>500</v>
      </c>
      <c r="F10" s="26">
        <f>SUM(D10-D9)/D9</f>
        <v>-0.1283670033670033</v>
      </c>
      <c r="G10" s="26">
        <f t="shared" si="1"/>
        <v>-6.1639118457300163E-2</v>
      </c>
    </row>
    <row r="11" spans="2:7" ht="15" x14ac:dyDescent="0.2">
      <c r="B11" s="33">
        <v>45901</v>
      </c>
      <c r="C11" s="11">
        <v>379.31034482758622</v>
      </c>
      <c r="D11" s="11">
        <v>689.65517241379314</v>
      </c>
      <c r="E11" s="11">
        <v>500</v>
      </c>
      <c r="F11" s="26">
        <f t="shared" ref="F11:F14" si="2">SUM(D11-D10)/D10</f>
        <v>-4.1742286751361178E-2</v>
      </c>
      <c r="G11" s="26">
        <f t="shared" ref="G11:G14" si="3">SUM(C11-C10)/C10</f>
        <v>1.3793103448275633E-3</v>
      </c>
    </row>
    <row r="12" spans="2:7" ht="15" x14ac:dyDescent="0.2">
      <c r="B12" s="33">
        <v>45931</v>
      </c>
      <c r="C12" s="34">
        <v>314.28571428571428</v>
      </c>
      <c r="D12" s="34">
        <v>571.42857142857144</v>
      </c>
      <c r="E12" s="11">
        <v>423.07692307692309</v>
      </c>
      <c r="F12" s="26">
        <f t="shared" si="2"/>
        <v>-0.17142857142857146</v>
      </c>
      <c r="G12" s="26">
        <f t="shared" si="3"/>
        <v>-0.17142857142857149</v>
      </c>
    </row>
    <row r="13" spans="2:7" ht="15" x14ac:dyDescent="0.2">
      <c r="B13" s="33">
        <v>45962</v>
      </c>
      <c r="C13" s="11">
        <v>358.97435897435895</v>
      </c>
      <c r="D13" s="11">
        <v>615.38461538461536</v>
      </c>
      <c r="E13" s="11">
        <v>482.75862068965517</v>
      </c>
      <c r="F13" s="26">
        <f t="shared" si="2"/>
        <v>7.6923076923076844E-2</v>
      </c>
      <c r="G13" s="26">
        <f t="shared" si="3"/>
        <v>0.14219114219114215</v>
      </c>
    </row>
    <row r="14" spans="2:7" ht="15" x14ac:dyDescent="0.2">
      <c r="B14" s="33">
        <v>45992</v>
      </c>
      <c r="C14" s="11">
        <v>348.83720930232556</v>
      </c>
      <c r="D14" s="11">
        <v>604.65116279069764</v>
      </c>
      <c r="E14" s="11">
        <v>468.75</v>
      </c>
      <c r="F14" s="26">
        <f t="shared" si="2"/>
        <v>-1.7441860465116293E-2</v>
      </c>
      <c r="G14" s="26">
        <f t="shared" si="3"/>
        <v>-2.8239202657807296E-2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0C68-419C-1749-BADD-4E0F04F4519E}">
  <dimension ref="B2:J14"/>
  <sheetViews>
    <sheetView tabSelected="1" workbookViewId="0">
      <selection activeCell="B16" sqref="B16"/>
    </sheetView>
  </sheetViews>
  <sheetFormatPr baseColWidth="10" defaultRowHeight="13" x14ac:dyDescent="0.15"/>
  <sheetData>
    <row r="2" spans="2:10" ht="70" x14ac:dyDescent="0.15">
      <c r="B2" s="1" t="s">
        <v>125</v>
      </c>
      <c r="C2" s="3" t="s">
        <v>12</v>
      </c>
      <c r="D2" s="3" t="s">
        <v>13</v>
      </c>
      <c r="E2" s="3" t="s">
        <v>14</v>
      </c>
      <c r="F2" s="3" t="s">
        <v>15</v>
      </c>
      <c r="G2" s="24" t="s">
        <v>136</v>
      </c>
      <c r="H2" s="24" t="s">
        <v>137</v>
      </c>
      <c r="I2" s="24" t="s">
        <v>138</v>
      </c>
      <c r="J2" s="24" t="s">
        <v>139</v>
      </c>
    </row>
    <row r="3" spans="2:10" ht="15" x14ac:dyDescent="0.2">
      <c r="B3" s="33">
        <v>45658</v>
      </c>
      <c r="C3" s="11">
        <v>1296.2962962962963</v>
      </c>
      <c r="D3" s="11">
        <v>7000</v>
      </c>
      <c r="E3" s="11">
        <v>2058.8235294117649</v>
      </c>
      <c r="F3" s="11">
        <v>714.28571428571433</v>
      </c>
      <c r="G3" s="25"/>
      <c r="H3" s="25"/>
      <c r="I3" s="25"/>
      <c r="J3" s="25"/>
    </row>
    <row r="4" spans="2:10" ht="15" x14ac:dyDescent="0.2">
      <c r="B4" s="33">
        <v>45689</v>
      </c>
      <c r="C4" s="11">
        <v>2500</v>
      </c>
      <c r="D4" s="11">
        <v>7142.8571428571431</v>
      </c>
      <c r="E4" s="11">
        <v>1666.6666666666667</v>
      </c>
      <c r="F4" s="11">
        <v>877.19298245614038</v>
      </c>
      <c r="G4" s="26">
        <f>SUM(C4-C3)/C3</f>
        <v>0.9285714285714286</v>
      </c>
      <c r="H4" s="26">
        <f>SUM(D4-D3)/D3</f>
        <v>2.0408163265306159E-2</v>
      </c>
      <c r="I4" s="26">
        <f>SUM(E4-E3)/E3</f>
        <v>-0.19047619047619049</v>
      </c>
      <c r="J4" s="26">
        <f>SUM(F4-F3)/F3</f>
        <v>0.22807017543859645</v>
      </c>
    </row>
    <row r="5" spans="2:10" ht="15" x14ac:dyDescent="0.2">
      <c r="B5" s="33">
        <v>45717</v>
      </c>
      <c r="C5" s="11">
        <v>2000</v>
      </c>
      <c r="D5" s="11">
        <v>5833.333333333333</v>
      </c>
      <c r="E5" s="11">
        <v>2800</v>
      </c>
      <c r="F5" s="11">
        <v>972.22222222222217</v>
      </c>
      <c r="G5" s="26">
        <f t="shared" ref="G5:G9" si="0">SUM(C5-C4)/C4</f>
        <v>-0.2</v>
      </c>
      <c r="H5" s="26">
        <f t="shared" ref="H5:H10" si="1">SUM(D5-D4)/D4</f>
        <v>-0.1833333333333334</v>
      </c>
      <c r="I5" s="26">
        <f t="shared" ref="I5:I10" si="2">SUM(E5-E4)/E4</f>
        <v>0.67999999999999994</v>
      </c>
      <c r="J5" s="26">
        <f t="shared" ref="J5:J10" si="3">SUM(F5-F4)/F4</f>
        <v>0.10833333333333323</v>
      </c>
    </row>
    <row r="6" spans="2:10" ht="15" x14ac:dyDescent="0.2">
      <c r="B6" s="33">
        <v>45748</v>
      </c>
      <c r="C6" s="11">
        <v>1800</v>
      </c>
      <c r="D6" s="11">
        <v>5684.2105263157891</v>
      </c>
      <c r="E6" s="11">
        <v>1200</v>
      </c>
      <c r="F6" s="11">
        <v>639.05325443786978</v>
      </c>
      <c r="G6" s="26">
        <f t="shared" si="0"/>
        <v>-0.1</v>
      </c>
      <c r="H6" s="26">
        <f t="shared" si="1"/>
        <v>-2.5563909774436098E-2</v>
      </c>
      <c r="I6" s="26">
        <f t="shared" si="2"/>
        <v>-0.5714285714285714</v>
      </c>
      <c r="J6" s="26">
        <f t="shared" si="3"/>
        <v>-0.34268808114961963</v>
      </c>
    </row>
    <row r="7" spans="2:10" ht="15" x14ac:dyDescent="0.2">
      <c r="B7" s="33">
        <v>45778</v>
      </c>
      <c r="C7" s="11">
        <v>1909.090909090909</v>
      </c>
      <c r="D7" s="11">
        <v>6000</v>
      </c>
      <c r="E7" s="11">
        <v>1640.625</v>
      </c>
      <c r="F7" s="11">
        <v>769.23076923076928</v>
      </c>
      <c r="G7" s="26">
        <f t="shared" si="0"/>
        <v>6.0606060606060559E-2</v>
      </c>
      <c r="H7" s="26">
        <f t="shared" si="1"/>
        <v>5.5555555555555615E-2</v>
      </c>
      <c r="I7" s="26">
        <f t="shared" si="2"/>
        <v>0.3671875</v>
      </c>
      <c r="J7" s="26">
        <f t="shared" si="3"/>
        <v>0.20370370370370386</v>
      </c>
    </row>
    <row r="8" spans="2:10" ht="15" x14ac:dyDescent="0.2">
      <c r="B8" s="33">
        <v>45809</v>
      </c>
      <c r="C8" s="11">
        <v>1614.2857142857142</v>
      </c>
      <c r="D8" s="11">
        <v>4520</v>
      </c>
      <c r="E8" s="11">
        <v>1506.6666666666667</v>
      </c>
      <c r="F8" s="11">
        <v>664.70588235294122</v>
      </c>
      <c r="G8" s="26">
        <f t="shared" si="0"/>
        <v>-0.154421768707483</v>
      </c>
      <c r="H8" s="26">
        <f t="shared" si="1"/>
        <v>-0.24666666666666667</v>
      </c>
      <c r="I8" s="26">
        <f t="shared" si="2"/>
        <v>-8.1650793650793599E-2</v>
      </c>
      <c r="J8" s="26">
        <f t="shared" si="3"/>
        <v>-0.13588235294117648</v>
      </c>
    </row>
    <row r="9" spans="2:10" ht="15" x14ac:dyDescent="0.2">
      <c r="B9" s="33">
        <v>45839</v>
      </c>
      <c r="C9" s="11">
        <v>1500</v>
      </c>
      <c r="D9" s="11">
        <v>4137.9310344827591</v>
      </c>
      <c r="E9" s="11">
        <v>1518.9873417721519</v>
      </c>
      <c r="F9" s="11">
        <v>638.29787234042556</v>
      </c>
      <c r="G9" s="26">
        <f t="shared" si="0"/>
        <v>-7.0796460176991108E-2</v>
      </c>
      <c r="H9" s="26">
        <f t="shared" si="1"/>
        <v>-8.4528532194079853E-2</v>
      </c>
      <c r="I9" s="26">
        <f t="shared" si="2"/>
        <v>8.1774392293043219E-3</v>
      </c>
      <c r="J9" s="26">
        <f t="shared" si="3"/>
        <v>-3.9728864620598776E-2</v>
      </c>
    </row>
    <row r="10" spans="2:10" ht="15" x14ac:dyDescent="0.2">
      <c r="B10" s="33">
        <v>45870</v>
      </c>
      <c r="C10" s="11">
        <v>840</v>
      </c>
      <c r="D10" s="11">
        <v>2625</v>
      </c>
      <c r="E10" s="11">
        <v>579.31034482758616</v>
      </c>
      <c r="F10" s="11">
        <v>303.24909747292418</v>
      </c>
      <c r="G10" s="26">
        <f>SUM(C10-C9)/C9</f>
        <v>-0.44</v>
      </c>
      <c r="H10" s="26">
        <f t="shared" si="1"/>
        <v>-0.36562500000000009</v>
      </c>
      <c r="I10" s="26">
        <f t="shared" si="2"/>
        <v>-0.61862068965517247</v>
      </c>
      <c r="J10" s="26">
        <f t="shared" si="3"/>
        <v>-0.52490974729241879</v>
      </c>
    </row>
    <row r="11" spans="2:10" ht="15" x14ac:dyDescent="0.2">
      <c r="B11" s="33">
        <v>45901</v>
      </c>
      <c r="C11" s="11">
        <v>981.81818181818187</v>
      </c>
      <c r="D11" s="11">
        <v>3085.7142857142858</v>
      </c>
      <c r="E11" s="11">
        <v>675</v>
      </c>
      <c r="F11" s="11">
        <v>354.09836065573768</v>
      </c>
      <c r="G11" s="26">
        <f t="shared" ref="G11:G14" si="4">SUM(C11-C10)/C10</f>
        <v>0.16883116883116889</v>
      </c>
      <c r="H11" s="26">
        <f t="shared" ref="H11:H14" si="5">SUM(D11-D10)/D10</f>
        <v>0.17551020408163268</v>
      </c>
      <c r="I11" s="26">
        <f t="shared" ref="I11:I14" si="6">SUM(E11-E10)/E10</f>
        <v>0.16517857142857151</v>
      </c>
      <c r="J11" s="26">
        <f t="shared" ref="J11:J14" si="7">SUM(F11-F10)/F10</f>
        <v>0.16768149882903977</v>
      </c>
    </row>
    <row r="12" spans="2:10" ht="15" x14ac:dyDescent="0.2">
      <c r="B12" s="33">
        <v>45931</v>
      </c>
      <c r="C12" s="34">
        <v>953.84615384615381</v>
      </c>
      <c r="D12" s="11">
        <v>2755.5555555555557</v>
      </c>
      <c r="E12" s="11">
        <v>826.66666666666663</v>
      </c>
      <c r="F12" s="11">
        <v>381.53846153846155</v>
      </c>
      <c r="G12" s="26">
        <f t="shared" si="4"/>
        <v>-2.8490028490028577E-2</v>
      </c>
      <c r="H12" s="26">
        <f t="shared" si="5"/>
        <v>-0.10699588477366254</v>
      </c>
      <c r="I12" s="26">
        <f t="shared" si="6"/>
        <v>0.22469135802469131</v>
      </c>
      <c r="J12" s="26">
        <f t="shared" si="7"/>
        <v>7.7492877492877602E-2</v>
      </c>
    </row>
    <row r="13" spans="2:10" ht="15" x14ac:dyDescent="0.2">
      <c r="B13" s="33">
        <v>45962</v>
      </c>
      <c r="C13" s="11">
        <v>1034.4827586206898</v>
      </c>
      <c r="D13" s="11">
        <v>3000</v>
      </c>
      <c r="E13" s="11">
        <v>914.63414634146341</v>
      </c>
      <c r="F13" s="11">
        <v>417.82729805013929</v>
      </c>
      <c r="G13" s="26">
        <f t="shared" si="4"/>
        <v>8.4538375973303825E-2</v>
      </c>
      <c r="H13" s="26">
        <f t="shared" si="5"/>
        <v>8.8709677419354802E-2</v>
      </c>
      <c r="I13" s="26">
        <f t="shared" si="6"/>
        <v>0.1064122738001574</v>
      </c>
      <c r="J13" s="26">
        <f t="shared" si="7"/>
        <v>9.5111869889477951E-2</v>
      </c>
    </row>
    <row r="14" spans="2:10" ht="15" x14ac:dyDescent="0.2">
      <c r="B14" s="33">
        <v>45992</v>
      </c>
      <c r="C14" s="11">
        <v>1000</v>
      </c>
      <c r="D14" s="11">
        <v>2909.090909090909</v>
      </c>
      <c r="E14" s="11">
        <v>1000</v>
      </c>
      <c r="F14" s="11">
        <v>426.66666666666669</v>
      </c>
      <c r="G14" s="26">
        <f t="shared" si="4"/>
        <v>-3.3333333333333437E-2</v>
      </c>
      <c r="H14" s="26">
        <f t="shared" si="5"/>
        <v>-3.0303030303030332E-2</v>
      </c>
      <c r="I14" s="26">
        <f t="shared" si="6"/>
        <v>9.3333333333333338E-2</v>
      </c>
      <c r="J14" s="26">
        <f t="shared" si="7"/>
        <v>2.1155555555555563E-2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Calculated Metric Matrix</vt:lpstr>
      <vt:lpstr>Calculated Metrics Details</vt:lpstr>
      <vt:lpstr>Master All Data</vt:lpstr>
      <vt:lpstr>Revenue Performance</vt:lpstr>
      <vt:lpstr>Customers Performance</vt:lpstr>
      <vt:lpstr>Investment Performance</vt:lpstr>
      <vt:lpstr>LTV + CAC Performance</vt:lpstr>
      <vt:lpstr>CAC Performance</vt:lpstr>
      <vt:lpstr>Rev Per Customer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Dipesh Shah</dc:creator>
  <cp:lastModifiedBy>Dipesh Shah</cp:lastModifiedBy>
  <dcterms:created xsi:type="dcterms:W3CDTF">2025-11-10T22:51:27Z</dcterms:created>
  <dcterms:modified xsi:type="dcterms:W3CDTF">2026-05-10T19:34:12Z</dcterms:modified>
</cp:coreProperties>
</file>